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tabRatio="495" activeTab="0"/>
  </bookViews>
  <sheets>
    <sheet name="Entrate" sheetId="1" r:id="rId1"/>
    <sheet name="Spes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<sst xmlns="http://schemas.openxmlformats.org/spreadsheetml/2006/main" count="238" uniqueCount="142">
  <si>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</si>
  <si>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</si>
  <si>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</si>
  <si>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</si>
  <si>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</si>
  <si>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</si>
  <si>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</si>
  <si>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</si>
  <si>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</si>
  <si>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</si>
  <si>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</si>
  <si>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</si>
  <si>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</si>
  <si>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</si>
  <si>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</si>
  <si>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</si>
  <si>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</si>
  <si>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</si>
  <si>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</si>
  <si>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</si>
  <si>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</si>
  <si>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</si>
  <si>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</si>
  <si>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</si>
  <si>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</si>
  <si>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</si>
  <si>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</si>
  <si>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</si>
  <si>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</si>
  <si>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</si>
  <si>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</si>
  <si>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</si>
  <si>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</si>
  <si>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</si>
  <si>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</si>
  <si>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</si>
  <si>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</si>
  <si>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</si>
  <si>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</si>
  <si>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</si>
  <si>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</si>
  <si>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</si>
  <si>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</si>
  <si>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</si>
  <si>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</si>
  <si>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</si>
  <si>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</si>
  <si>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</si>
  <si>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</si>
  <si>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</si>
  <si>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</si>
  <si>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</si>
  <si>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</si>
  <si>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</si>
  <si>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</si>
  <si>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</si>
  <si>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</si>
  <si>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</si>
  <si>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</si>
  <si>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</si>
  <si>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</si>
  <si>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</si>
  <si>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</si>
  <si>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</si>
  <si>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</si>
  <si>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</si>
  <si>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</si>
  <si>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</si>
  <si>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</si>
  <si>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</si>
  <si>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</si>
  <si>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</si>
  <si>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</si>
  <si>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</si>
  <si>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</si>
  <si>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</si>
  <si>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</si>
  <si>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</si>
  <si>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</si>
  <si>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</si>
  <si>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</si>
  <si>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</si>
  <si>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</si>
  <si>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</si>
  <si>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</si>
  <si>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</si>
  <si>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</si>
  <si>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</si>
  <si>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</si>
  <si>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</si>
  <si>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</si>
  <si>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</si>
  <si>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</si>
  <si>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</si>
  <si>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</si>
  <si>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</si>
  <si>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</si>
  <si>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</si>
  <si>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</si>
  <si>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</si>
  <si>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</si>
  <si>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</si>
  <si>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</si>
  <si>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</si>
  <si>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</si>
  <si>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</si>
  <si>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</si>
  <si>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</si>
  <si>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</si>
  <si>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</si>
  <si>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</si>
  <si>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</si>
  <si>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</si>
  <si>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</si>
  <si>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</si>
  <si>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</si>
  <si>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</si>
  <si>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</si>
  <si>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</si>
  <si>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</si>
  <si>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</si>
  <si>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</si>
  <si>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</si>
  <si>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</si>
  <si>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</si>
  <si>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</si>
  <si>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</si>
  <si>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</si>
  <si>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</si>
  <si>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DISAVANZO FORMATOSI NELL'ESERCIZIO (Totale generale delle spese di competenza - Totale generale delle entrate di competenza)</t>
  </si>
  <si>
    <t>AVANZO FORMATOSI NELL'ESERCIZIO/FONDO DI CASSA (Totale generale delle entrate - Totale generale delle spese)</t>
  </si>
  <si>
    <t>fondo pluriennale vincolato</t>
  </si>
  <si>
    <t>Impegni</t>
  </si>
  <si>
    <t>DATI DI RENDICONTO ANNO</t>
  </si>
  <si>
    <t>Spese</t>
  </si>
  <si>
    <t>Politiche giovanili, sport e tempo libero</t>
  </si>
  <si>
    <t>TITOLI E MACROAGGREGATI DI SPESA/MISSIONI</t>
  </si>
  <si>
    <t>Tipologia 100: Emissione di titoli obbligazionari</t>
  </si>
  <si>
    <t>Tipologia 200: Accensione prestiti a breve termine</t>
  </si>
  <si>
    <t>Tipologia 300: Accensione mutui e altri finanziamenti a medio lungo termine</t>
  </si>
  <si>
    <t>Tipologia 400: Altre forme di indebitamento</t>
  </si>
  <si>
    <t xml:space="preserve">COMUNE DI  MILANO 
DIREZIONE BILANCIO E PARTECIPATE
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</si>
</sst>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* #,##0.0_-;\-* #,##0.0_-;_-* &quot;-&quot;_-;_-@_-"/>
    <numFmt numFmtId="177" formatCode="&quot;L.&quot;\ #,##0.00"/>
    <numFmt numFmtId="178" formatCode="#,##0.00_ ;\-#,##0.00\ "/>
    <numFmt numFmtId="179" formatCode="00000"/>
    <numFmt numFmtId="180" formatCode="d/m/yyyy"/>
    <numFmt numFmtId="181" formatCode="_-* #,##0.00_-;\-* #,##0.00_-;_-* \-??_-;_-@_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43" fontId="0" fillId="0" borderId="13" xfId="45" applyFont="1" applyFill="1" applyBorder="1" applyAlignment="1" applyProtection="1">
      <alignment vertical="center"/>
      <protection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13" fillId="34" borderId="26" xfId="0" applyFont="1" applyFill="1" applyBorder="1" applyAlignment="1">
      <alignment horizontal="center" vertical="center"/>
    </xf>
    <xf numFmtId="43" fontId="13" fillId="0" borderId="12" xfId="0" applyNumberFormat="1" applyFont="1" applyBorder="1" applyAlignment="1">
      <alignment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0" fillId="33" borderId="0" xfId="0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3" fillId="34" borderId="2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3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34" borderId="29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penDataRend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ate"/>
      <sheetName val="Spese"/>
    </sheetNames>
    <sheetDataSet>
      <sheetData sheetId="0">
        <row r="69">
          <cell r="C69">
            <v>5933399923.54</v>
          </cell>
          <cell r="D69">
            <v>6368911486.97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PageLayoutView="0" workbookViewId="0" topLeftCell="A1">
      <selection activeCell="A1" sqref="A1:B2"/>
    </sheetView>
  </sheetViews>
  <sheetFormatPr defaultColWidth="9.140625" defaultRowHeight="12.75"/>
  <cols>
    <col min="2" max="2" width="72.28125" style="0" customWidth="1"/>
    <col min="3" max="3" width="26.00390625" style="0" customWidth="1"/>
    <col min="4" max="4" width="28.00390625" style="0" customWidth="1"/>
  </cols>
  <sheetData>
    <row r="1" spans="1:2" ht="12.75" customHeight="1">
      <c r="A1" s="73" t="s">
        <v>141</v>
      </c>
      <c r="B1" s="73"/>
    </row>
    <row r="2" spans="1:2" ht="36" customHeight="1">
      <c r="A2" s="73"/>
      <c r="B2" s="73"/>
    </row>
    <row r="5" spans="1:4" ht="12.75">
      <c r="A5" s="72" t="s">
        <v>6</v>
      </c>
      <c r="B5" s="72"/>
      <c r="C5" s="72"/>
      <c r="D5" s="72"/>
    </row>
    <row r="7" ht="18.75">
      <c r="A7" s="3" t="s">
        <v>0</v>
      </c>
    </row>
    <row r="8" spans="1:3" ht="18.75">
      <c r="A8" s="3"/>
      <c r="B8" s="32" t="s">
        <v>133</v>
      </c>
      <c r="C8" s="33">
        <v>2021</v>
      </c>
    </row>
    <row r="10" spans="1:4" ht="25.5">
      <c r="A10" s="34" t="s">
        <v>7</v>
      </c>
      <c r="B10" s="39" t="s">
        <v>9</v>
      </c>
      <c r="C10" s="64" t="s">
        <v>1</v>
      </c>
      <c r="D10" s="64" t="s">
        <v>2</v>
      </c>
    </row>
    <row r="11" spans="1:4" ht="12.75">
      <c r="A11" s="35"/>
      <c r="B11" s="38" t="s">
        <v>8</v>
      </c>
      <c r="C11" s="5">
        <v>29625546.22</v>
      </c>
      <c r="D11" s="37"/>
    </row>
    <row r="12" spans="1:4" ht="12.75">
      <c r="A12" s="35"/>
      <c r="B12" s="40" t="s">
        <v>10</v>
      </c>
      <c r="C12" s="5">
        <v>1207430340.83</v>
      </c>
      <c r="D12" s="37"/>
    </row>
    <row r="13" spans="1:4" ht="12.75">
      <c r="A13" s="35"/>
      <c r="B13" s="40" t="s">
        <v>11</v>
      </c>
      <c r="C13" s="5">
        <v>351802671.42</v>
      </c>
      <c r="D13" s="37"/>
    </row>
    <row r="14" spans="1:4" ht="12.75">
      <c r="A14" s="35"/>
      <c r="B14" s="40" t="s">
        <v>12</v>
      </c>
      <c r="C14" s="5"/>
      <c r="D14" s="5">
        <v>2041599161.47</v>
      </c>
    </row>
    <row r="15" spans="1:4" ht="12.75">
      <c r="A15" s="35"/>
      <c r="B15" s="65"/>
      <c r="C15" s="5"/>
      <c r="D15" s="37"/>
    </row>
    <row r="16" spans="1:4" ht="12.75">
      <c r="A16" s="41" t="s">
        <v>13</v>
      </c>
      <c r="B16" s="40" t="s">
        <v>14</v>
      </c>
      <c r="C16" s="36"/>
      <c r="D16" s="37"/>
    </row>
    <row r="17" spans="1:4" ht="12.75">
      <c r="A17" s="42">
        <v>10101</v>
      </c>
      <c r="B17" s="43" t="s">
        <v>15</v>
      </c>
      <c r="C17" s="5">
        <v>1357777980.04</v>
      </c>
      <c r="D17" s="5">
        <v>1281410047.86</v>
      </c>
    </row>
    <row r="18" spans="1:4" ht="12.75">
      <c r="A18" s="42">
        <v>10102</v>
      </c>
      <c r="B18" s="43" t="s">
        <v>16</v>
      </c>
      <c r="C18" s="5">
        <v>0</v>
      </c>
      <c r="D18" s="5">
        <v>0</v>
      </c>
    </row>
    <row r="19" spans="1:4" ht="12.75">
      <c r="A19" s="42">
        <v>10103</v>
      </c>
      <c r="B19" s="43" t="s">
        <v>17</v>
      </c>
      <c r="C19" s="5">
        <v>0</v>
      </c>
      <c r="D19" s="5">
        <v>0</v>
      </c>
    </row>
    <row r="20" spans="1:4" ht="12.75">
      <c r="A20" s="42">
        <v>10104</v>
      </c>
      <c r="B20" s="43" t="s">
        <v>18</v>
      </c>
      <c r="C20" s="5">
        <v>36437.85</v>
      </c>
      <c r="D20" s="5">
        <v>36437.85</v>
      </c>
    </row>
    <row r="21" spans="1:4" ht="12.75">
      <c r="A21" s="42">
        <v>10301</v>
      </c>
      <c r="B21" s="43" t="s">
        <v>19</v>
      </c>
      <c r="C21" s="5">
        <v>17760936.63</v>
      </c>
      <c r="D21" s="5">
        <v>17781819.26</v>
      </c>
    </row>
    <row r="22" spans="1:4" ht="12.75">
      <c r="A22" s="42">
        <v>10302</v>
      </c>
      <c r="B22" s="43" t="s">
        <v>20</v>
      </c>
      <c r="C22" s="5">
        <v>0</v>
      </c>
      <c r="D22" s="5">
        <v>0</v>
      </c>
    </row>
    <row r="23" spans="1:4" ht="15">
      <c r="A23" s="48">
        <v>10000</v>
      </c>
      <c r="B23" s="7" t="s">
        <v>21</v>
      </c>
      <c r="C23" s="8">
        <f>SUM(C17:C22)</f>
        <v>1375575354.52</v>
      </c>
      <c r="D23" s="8">
        <f>SUM(D17:D22)</f>
        <v>1299228304.9699998</v>
      </c>
    </row>
    <row r="24" spans="1:4" ht="12.75">
      <c r="A24" s="4"/>
      <c r="B24" s="66"/>
      <c r="C24" s="10"/>
      <c r="D24" s="10"/>
    </row>
    <row r="25" spans="1:4" ht="12.75">
      <c r="A25" s="45" t="s">
        <v>22</v>
      </c>
      <c r="B25" s="40" t="s">
        <v>23</v>
      </c>
      <c r="C25" s="5"/>
      <c r="D25" s="37"/>
    </row>
    <row r="26" spans="1:4" ht="12.75">
      <c r="A26" s="42">
        <v>20101</v>
      </c>
      <c r="B26" s="43" t="s">
        <v>24</v>
      </c>
      <c r="C26" s="5">
        <v>985717219.68</v>
      </c>
      <c r="D26" s="5">
        <v>1158099518.5</v>
      </c>
    </row>
    <row r="27" spans="1:4" ht="12.75">
      <c r="A27" s="42">
        <v>20102</v>
      </c>
      <c r="B27" s="43" t="s">
        <v>25</v>
      </c>
      <c r="C27" s="5">
        <v>72273.7</v>
      </c>
      <c r="D27" s="5">
        <v>72273.7</v>
      </c>
    </row>
    <row r="28" spans="1:4" ht="12.75">
      <c r="A28" s="42">
        <v>20103</v>
      </c>
      <c r="B28" s="43" t="s">
        <v>26</v>
      </c>
      <c r="C28" s="5">
        <v>6000143.94</v>
      </c>
      <c r="D28" s="5">
        <v>5434357.21</v>
      </c>
    </row>
    <row r="29" spans="1:4" ht="12.75">
      <c r="A29" s="42">
        <v>20104</v>
      </c>
      <c r="B29" s="43" t="s">
        <v>27</v>
      </c>
      <c r="C29" s="5">
        <v>1889868.62</v>
      </c>
      <c r="D29" s="5">
        <v>980844.66</v>
      </c>
    </row>
    <row r="30" spans="1:4" ht="12.75">
      <c r="A30" s="42">
        <v>20105</v>
      </c>
      <c r="B30" s="43" t="s">
        <v>28</v>
      </c>
      <c r="C30" s="5">
        <v>1851486.52</v>
      </c>
      <c r="D30" s="5">
        <v>1764399.19</v>
      </c>
    </row>
    <row r="31" spans="1:4" ht="15">
      <c r="A31" s="46">
        <v>20000</v>
      </c>
      <c r="B31" s="67" t="s">
        <v>29</v>
      </c>
      <c r="C31" s="11">
        <f>SUM(C26:C30)</f>
        <v>995530992.46</v>
      </c>
      <c r="D31" s="11">
        <f>SUM(D26:D30)</f>
        <v>1166351393.2600002</v>
      </c>
    </row>
    <row r="32" spans="1:4" ht="12.75">
      <c r="A32" s="4"/>
      <c r="B32" s="66"/>
      <c r="C32" s="10"/>
      <c r="D32" s="10"/>
    </row>
    <row r="33" spans="1:4" ht="12.75">
      <c r="A33" s="47" t="s">
        <v>30</v>
      </c>
      <c r="B33" s="40" t="s">
        <v>31</v>
      </c>
      <c r="C33" s="5"/>
      <c r="D33" s="5"/>
    </row>
    <row r="34" spans="1:4" ht="12.75">
      <c r="A34" s="42">
        <v>30100</v>
      </c>
      <c r="B34" s="43" t="s">
        <v>32</v>
      </c>
      <c r="C34" s="5">
        <v>510351225.23</v>
      </c>
      <c r="D34" s="5">
        <v>478852105.73</v>
      </c>
    </row>
    <row r="35" spans="1:4" ht="12.75">
      <c r="A35" s="42">
        <v>30200</v>
      </c>
      <c r="B35" s="43" t="s">
        <v>33</v>
      </c>
      <c r="C35" s="5">
        <v>159170605</v>
      </c>
      <c r="D35" s="5">
        <v>119730349.26</v>
      </c>
    </row>
    <row r="36" spans="1:4" ht="12.75">
      <c r="A36" s="42">
        <v>30300</v>
      </c>
      <c r="B36" s="43" t="s">
        <v>34</v>
      </c>
      <c r="C36" s="5">
        <v>15391503</v>
      </c>
      <c r="D36" s="5">
        <v>21231288.21</v>
      </c>
    </row>
    <row r="37" spans="1:4" ht="12.75">
      <c r="A37" s="42">
        <v>30400</v>
      </c>
      <c r="B37" s="43" t="s">
        <v>35</v>
      </c>
      <c r="C37" s="5">
        <v>64468555.49</v>
      </c>
      <c r="D37" s="5">
        <v>64468555.49</v>
      </c>
    </row>
    <row r="38" spans="1:4" ht="12.75">
      <c r="A38" s="42">
        <v>30500</v>
      </c>
      <c r="B38" s="43" t="s">
        <v>36</v>
      </c>
      <c r="C38" s="5">
        <v>224266533.33</v>
      </c>
      <c r="D38" s="5">
        <v>212333782.72</v>
      </c>
    </row>
    <row r="39" spans="1:4" ht="15">
      <c r="A39" s="48">
        <v>30000</v>
      </c>
      <c r="B39" s="7" t="s">
        <v>37</v>
      </c>
      <c r="C39" s="8">
        <f>SUM(C34:C38)</f>
        <v>973648422.0500001</v>
      </c>
      <c r="D39" s="8">
        <f>SUM(D34:D38)</f>
        <v>896616081.4100001</v>
      </c>
    </row>
    <row r="40" spans="1:4" ht="12.75">
      <c r="A40" s="9"/>
      <c r="B40" s="68"/>
      <c r="C40" s="10"/>
      <c r="D40" s="10"/>
    </row>
    <row r="41" spans="1:4" ht="12.75">
      <c r="A41" s="47" t="s">
        <v>38</v>
      </c>
      <c r="B41" s="38" t="s">
        <v>39</v>
      </c>
      <c r="C41" s="12"/>
      <c r="D41" s="13"/>
    </row>
    <row r="42" spans="1:4" ht="12.75">
      <c r="A42" s="42">
        <v>40100</v>
      </c>
      <c r="B42" s="43" t="s">
        <v>40</v>
      </c>
      <c r="C42" s="5">
        <v>96517.69</v>
      </c>
      <c r="D42" s="5">
        <v>96517.69</v>
      </c>
    </row>
    <row r="43" spans="1:4" ht="12.75">
      <c r="A43" s="42">
        <v>40200</v>
      </c>
      <c r="B43" s="43" t="s">
        <v>41</v>
      </c>
      <c r="C43" s="5">
        <v>281718093.09</v>
      </c>
      <c r="D43" s="5">
        <v>318232884.64</v>
      </c>
    </row>
    <row r="44" spans="1:4" ht="12.75">
      <c r="A44" s="42">
        <v>40300</v>
      </c>
      <c r="B44" s="43" t="s">
        <v>42</v>
      </c>
      <c r="C44" s="5">
        <v>0</v>
      </c>
      <c r="D44" s="5">
        <v>0</v>
      </c>
    </row>
    <row r="45" spans="1:4" ht="12.75">
      <c r="A45" s="42">
        <v>40400</v>
      </c>
      <c r="B45" s="43" t="s">
        <v>43</v>
      </c>
      <c r="C45" s="5">
        <v>82829885.67</v>
      </c>
      <c r="D45" s="5">
        <v>82829885.67</v>
      </c>
    </row>
    <row r="46" spans="1:4" ht="12.75">
      <c r="A46" s="42">
        <v>40500</v>
      </c>
      <c r="B46" s="43" t="s">
        <v>44</v>
      </c>
      <c r="C46" s="5">
        <v>79652977.56</v>
      </c>
      <c r="D46" s="5">
        <v>81631802.32</v>
      </c>
    </row>
    <row r="47" spans="1:4" ht="15">
      <c r="A47" s="48">
        <v>40000</v>
      </c>
      <c r="B47" s="7" t="s">
        <v>45</v>
      </c>
      <c r="C47" s="8">
        <f>SUM(C42:C46)</f>
        <v>444297474.01</v>
      </c>
      <c r="D47" s="8">
        <f>SUM(D42:D46)</f>
        <v>482791090.32</v>
      </c>
    </row>
    <row r="48" spans="1:4" ht="12.75">
      <c r="A48" s="4"/>
      <c r="B48" s="66"/>
      <c r="C48" s="10"/>
      <c r="D48" s="10"/>
    </row>
    <row r="49" spans="1:4" ht="12.75">
      <c r="A49" s="47" t="s">
        <v>46</v>
      </c>
      <c r="B49" s="38" t="s">
        <v>47</v>
      </c>
      <c r="C49" s="12"/>
      <c r="D49" s="13"/>
    </row>
    <row r="50" spans="1:4" ht="12.75">
      <c r="A50" s="42">
        <v>50100</v>
      </c>
      <c r="B50" s="43" t="s">
        <v>48</v>
      </c>
      <c r="C50" s="5">
        <v>0</v>
      </c>
      <c r="D50" s="5">
        <v>0</v>
      </c>
    </row>
    <row r="51" spans="1:4" ht="12.75">
      <c r="A51" s="42">
        <v>50200</v>
      </c>
      <c r="B51" s="43" t="s">
        <v>49</v>
      </c>
      <c r="C51" s="5">
        <v>0</v>
      </c>
      <c r="D51" s="5">
        <v>0</v>
      </c>
    </row>
    <row r="52" spans="1:4" ht="12.75">
      <c r="A52" s="42">
        <v>50300</v>
      </c>
      <c r="B52" s="43" t="s">
        <v>50</v>
      </c>
      <c r="C52" s="5">
        <v>30000</v>
      </c>
      <c r="D52" s="5">
        <v>12584.83</v>
      </c>
    </row>
    <row r="53" spans="1:4" ht="12.75">
      <c r="A53" s="42">
        <v>50400</v>
      </c>
      <c r="B53" s="43" t="s">
        <v>51</v>
      </c>
      <c r="C53" s="5">
        <v>100000000</v>
      </c>
      <c r="D53" s="5">
        <v>20000000</v>
      </c>
    </row>
    <row r="54" spans="1:4" ht="15">
      <c r="A54" s="48">
        <v>50000</v>
      </c>
      <c r="B54" s="7" t="s">
        <v>52</v>
      </c>
      <c r="C54" s="8">
        <f>SUM(C50:C53)</f>
        <v>100030000</v>
      </c>
      <c r="D54" s="8">
        <f>SUM(D50:D53)</f>
        <v>20012584.83</v>
      </c>
    </row>
    <row r="55" spans="1:4" ht="12.75">
      <c r="A55" s="4"/>
      <c r="B55" s="66"/>
      <c r="C55" s="10"/>
      <c r="D55" s="10"/>
    </row>
    <row r="56" spans="1:4" ht="12.75">
      <c r="A56" s="47" t="s">
        <v>53</v>
      </c>
      <c r="B56" s="38" t="s">
        <v>54</v>
      </c>
      <c r="C56" s="12"/>
      <c r="D56" s="13"/>
    </row>
    <row r="57" spans="1:4" ht="12.75">
      <c r="A57" s="42">
        <v>60100</v>
      </c>
      <c r="B57" s="43" t="s">
        <v>137</v>
      </c>
      <c r="C57" s="5">
        <v>0</v>
      </c>
      <c r="D57" s="5">
        <v>0</v>
      </c>
    </row>
    <row r="58" spans="1:4" ht="12.75">
      <c r="A58" s="42">
        <v>60200</v>
      </c>
      <c r="B58" s="43" t="s">
        <v>138</v>
      </c>
      <c r="C58" s="5">
        <v>0</v>
      </c>
      <c r="D58" s="5">
        <v>0</v>
      </c>
    </row>
    <row r="59" spans="1:4" ht="12.75">
      <c r="A59" s="42">
        <v>60300</v>
      </c>
      <c r="B59" s="43" t="s">
        <v>139</v>
      </c>
      <c r="C59" s="5">
        <v>96163361.96</v>
      </c>
      <c r="D59" s="5">
        <v>94358710.79</v>
      </c>
    </row>
    <row r="60" spans="1:4" ht="12.75">
      <c r="A60" s="42">
        <v>60400</v>
      </c>
      <c r="B60" s="43" t="s">
        <v>140</v>
      </c>
      <c r="C60" s="5">
        <v>0</v>
      </c>
      <c r="D60" s="5">
        <v>0</v>
      </c>
    </row>
    <row r="61" spans="1:4" ht="15">
      <c r="A61" s="48">
        <v>60000</v>
      </c>
      <c r="B61" s="7" t="s">
        <v>55</v>
      </c>
      <c r="C61" s="8">
        <f>SUM(C57:C60)</f>
        <v>96163361.96</v>
      </c>
      <c r="D61" s="8">
        <f>SUM(D57:D60)</f>
        <v>94358710.79</v>
      </c>
    </row>
    <row r="62" spans="1:4" ht="12.75">
      <c r="A62" s="4"/>
      <c r="B62" s="66"/>
      <c r="C62" s="10"/>
      <c r="D62" s="10"/>
    </row>
    <row r="63" spans="1:4" ht="12.75">
      <c r="A63" s="47" t="s">
        <v>56</v>
      </c>
      <c r="B63" s="38" t="s">
        <v>57</v>
      </c>
      <c r="C63" s="12"/>
      <c r="D63" s="13"/>
    </row>
    <row r="64" spans="1:4" ht="12.75">
      <c r="A64" s="42">
        <v>70100</v>
      </c>
      <c r="B64" s="43" t="s">
        <v>58</v>
      </c>
      <c r="C64" s="5">
        <v>0</v>
      </c>
      <c r="D64" s="5">
        <v>0</v>
      </c>
    </row>
    <row r="65" spans="1:4" ht="15">
      <c r="A65" s="44">
        <v>70000</v>
      </c>
      <c r="B65" s="7" t="s">
        <v>59</v>
      </c>
      <c r="C65" s="8">
        <f>SUM(C64)</f>
        <v>0</v>
      </c>
      <c r="D65" s="8">
        <f>SUM(D64)</f>
        <v>0</v>
      </c>
    </row>
    <row r="66" spans="1:4" ht="12.75">
      <c r="A66" s="4"/>
      <c r="B66" s="66"/>
      <c r="C66" s="10"/>
      <c r="D66" s="10"/>
    </row>
    <row r="67" spans="1:4" ht="12.75">
      <c r="A67" s="47" t="s">
        <v>60</v>
      </c>
      <c r="B67" s="38" t="s">
        <v>61</v>
      </c>
      <c r="C67" s="12"/>
      <c r="D67" s="13"/>
    </row>
    <row r="68" spans="1:4" ht="12.75">
      <c r="A68" s="42">
        <v>90100</v>
      </c>
      <c r="B68" s="43" t="s">
        <v>62</v>
      </c>
      <c r="C68" s="5">
        <v>322126429.19</v>
      </c>
      <c r="D68" s="5">
        <v>333356345.79</v>
      </c>
    </row>
    <row r="69" spans="1:4" ht="12.75">
      <c r="A69" s="42">
        <v>90200</v>
      </c>
      <c r="B69" s="43" t="s">
        <v>63</v>
      </c>
      <c r="C69" s="5">
        <v>37169330.88</v>
      </c>
      <c r="D69" s="5">
        <v>34597814.13</v>
      </c>
    </row>
    <row r="70" spans="1:4" ht="15">
      <c r="A70" s="44">
        <v>90000</v>
      </c>
      <c r="B70" s="7" t="s">
        <v>64</v>
      </c>
      <c r="C70" s="8">
        <f>SUM(C68:C69)</f>
        <v>359295760.07</v>
      </c>
      <c r="D70" s="8">
        <f>SUM(D68:D69)</f>
        <v>367954159.92</v>
      </c>
    </row>
    <row r="71" spans="1:4" ht="15">
      <c r="A71" s="6"/>
      <c r="B71" s="14" t="s">
        <v>65</v>
      </c>
      <c r="C71" s="15">
        <f>+C23+C31+C39+C47+C54+C61+C65+C70</f>
        <v>4344541365.07</v>
      </c>
      <c r="D71" s="15">
        <f>+D23+D31+D39+D47+D54+D61+D65+D70</f>
        <v>4327312325.5</v>
      </c>
    </row>
    <row r="72" spans="1:4" ht="15">
      <c r="A72" s="6"/>
      <c r="B72" s="14" t="s">
        <v>3</v>
      </c>
      <c r="C72" s="15">
        <f>+C71+C11+C12+C13</f>
        <v>5933399923.54</v>
      </c>
      <c r="D72" s="15">
        <f>+D71+D14</f>
        <v>6368911486.97</v>
      </c>
    </row>
    <row r="73" spans="1:4" ht="25.5">
      <c r="A73" s="6"/>
      <c r="B73" s="14" t="s">
        <v>129</v>
      </c>
      <c r="C73" s="15">
        <f>IF(('[1]Spese'!BU60+'[1]Spese'!BV60)&gt;'[1]Entrate'!C72,('[1]Spese'!BU60+'[1]Spese'!BV60)-'[1]Entrate'!C72,0)</f>
        <v>0</v>
      </c>
      <c r="D73" s="15">
        <f>IF('[1]Spese'!BW60&gt;'[1]Entrate'!D72,'[1]Spese'!BW60-'[1]Entrate'!D72,0)</f>
        <v>0</v>
      </c>
    </row>
  </sheetData>
  <sheetProtection/>
  <mergeCells count="2">
    <mergeCell ref="A5:D5"/>
    <mergeCell ref="A1:B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8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3" width="16.57421875" style="0" customWidth="1"/>
    <col min="4" max="4" width="16.00390625" style="0" customWidth="1"/>
    <col min="5" max="5" width="18.00390625" style="0" customWidth="1"/>
    <col min="6" max="6" width="17.00390625" style="0" customWidth="1"/>
    <col min="7" max="7" width="17.421875" style="0" customWidth="1"/>
    <col min="8" max="8" width="16.421875" style="0" customWidth="1"/>
    <col min="9" max="9" width="16.8515625" style="0" customWidth="1"/>
    <col min="10" max="10" width="17.8515625" style="0" customWidth="1"/>
    <col min="11" max="11" width="16.140625" style="0" customWidth="1"/>
    <col min="12" max="12" width="17.57421875" style="0" customWidth="1"/>
    <col min="13" max="13" width="18.28125" style="0" customWidth="1"/>
    <col min="14" max="14" width="20.7109375" style="0" customWidth="1"/>
    <col min="15" max="15" width="16.28125" style="0" customWidth="1"/>
    <col min="16" max="16" width="18.7109375" style="0" customWidth="1"/>
    <col min="17" max="17" width="17.7109375" style="0" customWidth="1"/>
    <col min="18" max="18" width="17.140625" style="0" customWidth="1"/>
    <col min="19" max="19" width="17.57421875" style="0" customWidth="1"/>
    <col min="20" max="20" width="17.140625" style="0" customWidth="1"/>
    <col min="21" max="21" width="16.421875" style="0" customWidth="1"/>
    <col min="22" max="22" width="18.140625" style="0" customWidth="1"/>
    <col min="23" max="23" width="16.57421875" style="0" customWidth="1"/>
    <col min="24" max="24" width="18.140625" style="0" customWidth="1"/>
    <col min="25" max="25" width="19.140625" style="0" customWidth="1"/>
    <col min="26" max="26" width="17.140625" style="0" customWidth="1"/>
    <col min="27" max="27" width="17.57421875" style="0" customWidth="1"/>
    <col min="28" max="28" width="18.00390625" style="0" customWidth="1"/>
    <col min="29" max="29" width="16.7109375" style="0" customWidth="1"/>
    <col min="30" max="30" width="17.28125" style="0" customWidth="1"/>
    <col min="31" max="31" width="18.28125" style="0" customWidth="1"/>
    <col min="32" max="32" width="17.7109375" style="0" customWidth="1"/>
    <col min="33" max="33" width="15.8515625" style="0" customWidth="1"/>
    <col min="34" max="34" width="18.28125" style="0" customWidth="1"/>
    <col min="35" max="35" width="15.7109375" style="0" customWidth="1"/>
    <col min="36" max="36" width="16.7109375" style="0" customWidth="1"/>
    <col min="37" max="37" width="18.00390625" style="0" customWidth="1"/>
    <col min="38" max="38" width="17.57421875" style="0" customWidth="1"/>
    <col min="39" max="39" width="17.00390625" style="0" customWidth="1"/>
    <col min="40" max="40" width="15.8515625" style="0" customWidth="1"/>
    <col min="41" max="41" width="16.421875" style="0" customWidth="1"/>
    <col min="42" max="42" width="16.57421875" style="0" customWidth="1"/>
    <col min="43" max="43" width="17.140625" style="0" customWidth="1"/>
    <col min="44" max="44" width="16.7109375" style="0" customWidth="1"/>
    <col min="45" max="45" width="16.8515625" style="0" customWidth="1"/>
    <col min="46" max="46" width="17.57421875" style="0" customWidth="1"/>
    <col min="47" max="47" width="16.57421875" style="0" customWidth="1"/>
    <col min="48" max="48" width="16.28125" style="0" customWidth="1"/>
    <col min="49" max="49" width="16.57421875" style="0" customWidth="1"/>
    <col min="50" max="50" width="15.8515625" style="0" customWidth="1"/>
    <col min="51" max="51" width="16.8515625" style="0" customWidth="1"/>
    <col min="52" max="52" width="16.28125" style="0" customWidth="1"/>
    <col min="53" max="54" width="15.28125" style="0" customWidth="1"/>
    <col min="55" max="55" width="16.140625" style="0" customWidth="1"/>
    <col min="56" max="56" width="14.8515625" style="0" customWidth="1"/>
    <col min="57" max="57" width="15.28125" style="0" customWidth="1"/>
    <col min="58" max="58" width="16.8515625" style="0" customWidth="1"/>
    <col min="59" max="60" width="15.8515625" style="0" customWidth="1"/>
    <col min="61" max="61" width="16.57421875" style="0" customWidth="1"/>
    <col min="62" max="62" width="15.00390625" style="0" customWidth="1"/>
    <col min="63" max="63" width="12.421875" style="0" customWidth="1"/>
    <col min="64" max="64" width="15.57421875" style="0" customWidth="1"/>
    <col min="65" max="65" width="10.421875" style="0" customWidth="1"/>
    <col min="66" max="66" width="12.00390625" style="0" customWidth="1"/>
    <col min="67" max="67" width="18.140625" style="0" customWidth="1"/>
    <col min="68" max="68" width="13.00390625" style="0" customWidth="1"/>
    <col min="69" max="69" width="16.7109375" style="0" customWidth="1"/>
    <col min="70" max="70" width="17.421875" style="0" customWidth="1"/>
    <col min="71" max="71" width="16.421875" style="0" customWidth="1"/>
    <col min="72" max="72" width="15.00390625" style="0" customWidth="1"/>
    <col min="73" max="73" width="20.140625" style="0" customWidth="1"/>
    <col min="74" max="74" width="21.8515625" style="0" customWidth="1"/>
    <col min="75" max="75" width="20.57421875" style="0" customWidth="1"/>
  </cols>
  <sheetData>
    <row r="1" spans="1:3" ht="18.75">
      <c r="A1" s="73" t="s">
        <v>141</v>
      </c>
      <c r="B1" s="73"/>
      <c r="C1" s="3"/>
    </row>
    <row r="2" spans="1:2" ht="38.25" customHeight="1">
      <c r="A2" s="73"/>
      <c r="B2" s="73"/>
    </row>
    <row r="3" spans="3:6" ht="12.75">
      <c r="C3" s="72" t="s">
        <v>6</v>
      </c>
      <c r="D3" s="72"/>
      <c r="E3" s="72"/>
      <c r="F3" s="72"/>
    </row>
    <row r="4" ht="18.75">
      <c r="B4" s="3" t="s">
        <v>134</v>
      </c>
    </row>
    <row r="5" spans="2:7" ht="18.75">
      <c r="B5" s="32"/>
      <c r="C5" s="32" t="s">
        <v>133</v>
      </c>
      <c r="D5" s="33">
        <v>2021</v>
      </c>
      <c r="G5" s="3"/>
    </row>
    <row r="6" spans="2:7" ht="18.75">
      <c r="B6" s="3"/>
      <c r="G6" s="3"/>
    </row>
    <row r="7" spans="1:75" ht="12.75">
      <c r="A7" s="70"/>
      <c r="B7" s="82" t="s">
        <v>136</v>
      </c>
      <c r="C7" s="74">
        <v>1</v>
      </c>
      <c r="D7" s="75"/>
      <c r="E7" s="76"/>
      <c r="F7" s="74">
        <v>2</v>
      </c>
      <c r="G7" s="75"/>
      <c r="H7" s="76"/>
      <c r="I7" s="74">
        <v>3</v>
      </c>
      <c r="J7" s="75"/>
      <c r="K7" s="76"/>
      <c r="L7" s="74">
        <v>4</v>
      </c>
      <c r="M7" s="75"/>
      <c r="N7" s="76"/>
      <c r="O7" s="74">
        <v>5</v>
      </c>
      <c r="P7" s="75"/>
      <c r="Q7" s="76"/>
      <c r="R7" s="74">
        <v>6</v>
      </c>
      <c r="S7" s="75"/>
      <c r="T7" s="76"/>
      <c r="U7" s="74">
        <v>7</v>
      </c>
      <c r="V7" s="75"/>
      <c r="W7" s="76"/>
      <c r="X7" s="74">
        <v>8</v>
      </c>
      <c r="Y7" s="75"/>
      <c r="Z7" s="76"/>
      <c r="AA7" s="74">
        <v>9</v>
      </c>
      <c r="AB7" s="75"/>
      <c r="AC7" s="76"/>
      <c r="AD7" s="74">
        <v>10</v>
      </c>
      <c r="AE7" s="75"/>
      <c r="AF7" s="76"/>
      <c r="AG7" s="75">
        <v>11</v>
      </c>
      <c r="AH7" s="75"/>
      <c r="AI7" s="76"/>
      <c r="AJ7" s="74">
        <v>12</v>
      </c>
      <c r="AK7" s="75"/>
      <c r="AL7" s="76"/>
      <c r="AM7" s="74">
        <v>13</v>
      </c>
      <c r="AN7" s="75"/>
      <c r="AO7" s="76"/>
      <c r="AP7" s="74">
        <v>14</v>
      </c>
      <c r="AQ7" s="75"/>
      <c r="AR7" s="76"/>
      <c r="AS7" s="74">
        <v>15</v>
      </c>
      <c r="AT7" s="75"/>
      <c r="AU7" s="76"/>
      <c r="AV7" s="75">
        <v>16</v>
      </c>
      <c r="AW7" s="75"/>
      <c r="AX7" s="76"/>
      <c r="AY7" s="74">
        <v>17</v>
      </c>
      <c r="AZ7" s="75"/>
      <c r="BA7" s="76"/>
      <c r="BB7" s="74">
        <v>18</v>
      </c>
      <c r="BC7" s="75"/>
      <c r="BD7" s="76"/>
      <c r="BE7" s="74">
        <v>19</v>
      </c>
      <c r="BF7" s="75"/>
      <c r="BG7" s="76"/>
      <c r="BH7" s="74">
        <v>20</v>
      </c>
      <c r="BI7" s="75"/>
      <c r="BJ7" s="76"/>
      <c r="BK7" s="75">
        <v>50</v>
      </c>
      <c r="BL7" s="75"/>
      <c r="BM7" s="76"/>
      <c r="BN7" s="74">
        <v>60</v>
      </c>
      <c r="BO7" s="75"/>
      <c r="BP7" s="76"/>
      <c r="BQ7" s="74">
        <v>99</v>
      </c>
      <c r="BR7" s="75"/>
      <c r="BS7" s="75"/>
      <c r="BT7" s="93" t="s">
        <v>127</v>
      </c>
      <c r="BU7" s="95" t="s">
        <v>128</v>
      </c>
      <c r="BV7" s="84"/>
      <c r="BW7" s="96"/>
    </row>
    <row r="8" spans="1:75" s="16" customFormat="1" ht="58.5" customHeight="1">
      <c r="A8" s="69"/>
      <c r="B8" s="83"/>
      <c r="C8" s="84" t="s">
        <v>66</v>
      </c>
      <c r="D8" s="84"/>
      <c r="E8" s="85"/>
      <c r="F8" s="88" t="s">
        <v>67</v>
      </c>
      <c r="G8" s="85"/>
      <c r="H8" s="89"/>
      <c r="I8" s="80" t="s">
        <v>68</v>
      </c>
      <c r="J8" s="81"/>
      <c r="K8" s="79"/>
      <c r="L8" s="77" t="s">
        <v>69</v>
      </c>
      <c r="M8" s="78"/>
      <c r="N8" s="79"/>
      <c r="O8" s="77" t="s">
        <v>70</v>
      </c>
      <c r="P8" s="78"/>
      <c r="Q8" s="79"/>
      <c r="R8" s="84" t="s">
        <v>135</v>
      </c>
      <c r="S8" s="84"/>
      <c r="T8" s="85"/>
      <c r="U8" s="88" t="s">
        <v>110</v>
      </c>
      <c r="V8" s="85"/>
      <c r="W8" s="89"/>
      <c r="X8" s="80" t="s">
        <v>111</v>
      </c>
      <c r="Y8" s="81"/>
      <c r="Z8" s="79"/>
      <c r="AA8" s="77" t="s">
        <v>112</v>
      </c>
      <c r="AB8" s="78"/>
      <c r="AC8" s="79"/>
      <c r="AD8" s="77" t="s">
        <v>113</v>
      </c>
      <c r="AE8" s="78"/>
      <c r="AF8" s="79"/>
      <c r="AG8" s="84" t="s">
        <v>114</v>
      </c>
      <c r="AH8" s="84"/>
      <c r="AI8" s="85"/>
      <c r="AJ8" s="88" t="s">
        <v>115</v>
      </c>
      <c r="AK8" s="85"/>
      <c r="AL8" s="89"/>
      <c r="AM8" s="80" t="s">
        <v>116</v>
      </c>
      <c r="AN8" s="81"/>
      <c r="AO8" s="79"/>
      <c r="AP8" s="77" t="s">
        <v>117</v>
      </c>
      <c r="AQ8" s="78"/>
      <c r="AR8" s="79"/>
      <c r="AS8" s="77" t="s">
        <v>118</v>
      </c>
      <c r="AT8" s="78"/>
      <c r="AU8" s="79"/>
      <c r="AV8" s="91" t="s">
        <v>119</v>
      </c>
      <c r="AW8" s="85"/>
      <c r="AX8" s="92"/>
      <c r="AY8" s="85" t="s">
        <v>120</v>
      </c>
      <c r="AZ8" s="85"/>
      <c r="BA8" s="89"/>
      <c r="BB8" s="80" t="s">
        <v>121</v>
      </c>
      <c r="BC8" s="81"/>
      <c r="BD8" s="79"/>
      <c r="BE8" s="77" t="s">
        <v>122</v>
      </c>
      <c r="BF8" s="78"/>
      <c r="BG8" s="79"/>
      <c r="BH8" s="77" t="s">
        <v>123</v>
      </c>
      <c r="BI8" s="78"/>
      <c r="BJ8" s="79"/>
      <c r="BK8" s="84" t="s">
        <v>124</v>
      </c>
      <c r="BL8" s="84"/>
      <c r="BM8" s="85"/>
      <c r="BN8" s="88" t="s">
        <v>125</v>
      </c>
      <c r="BO8" s="85"/>
      <c r="BP8" s="89"/>
      <c r="BQ8" s="80" t="s">
        <v>126</v>
      </c>
      <c r="BR8" s="81"/>
      <c r="BS8" s="78"/>
      <c r="BT8" s="94"/>
      <c r="BU8" s="97"/>
      <c r="BV8" s="98"/>
      <c r="BW8" s="99"/>
    </row>
    <row r="9" spans="1:75" s="16" customFormat="1" ht="11.25" customHeight="1">
      <c r="A9" s="69"/>
      <c r="C9" s="86" t="s">
        <v>4</v>
      </c>
      <c r="D9" s="87"/>
      <c r="E9" s="49" t="s">
        <v>5</v>
      </c>
      <c r="F9" s="86" t="s">
        <v>4</v>
      </c>
      <c r="G9" s="87"/>
      <c r="H9" s="55" t="s">
        <v>5</v>
      </c>
      <c r="I9" s="86" t="s">
        <v>4</v>
      </c>
      <c r="J9" s="87"/>
      <c r="K9" s="17" t="s">
        <v>5</v>
      </c>
      <c r="L9" s="86" t="s">
        <v>4</v>
      </c>
      <c r="M9" s="87"/>
      <c r="N9" s="17" t="s">
        <v>5</v>
      </c>
      <c r="O9" s="86" t="s">
        <v>4</v>
      </c>
      <c r="P9" s="87"/>
      <c r="Q9" s="17" t="s">
        <v>5</v>
      </c>
      <c r="R9" s="90" t="s">
        <v>4</v>
      </c>
      <c r="S9" s="87"/>
      <c r="T9" s="49" t="s">
        <v>5</v>
      </c>
      <c r="U9" s="86" t="s">
        <v>4</v>
      </c>
      <c r="V9" s="87"/>
      <c r="W9" s="55" t="s">
        <v>5</v>
      </c>
      <c r="X9" s="86" t="s">
        <v>4</v>
      </c>
      <c r="Y9" s="87"/>
      <c r="Z9" s="17" t="s">
        <v>5</v>
      </c>
      <c r="AA9" s="86" t="s">
        <v>4</v>
      </c>
      <c r="AB9" s="87"/>
      <c r="AC9" s="17" t="s">
        <v>5</v>
      </c>
      <c r="AD9" s="86" t="s">
        <v>4</v>
      </c>
      <c r="AE9" s="87"/>
      <c r="AF9" s="17" t="s">
        <v>5</v>
      </c>
      <c r="AG9" s="90" t="s">
        <v>4</v>
      </c>
      <c r="AH9" s="87"/>
      <c r="AI9" s="49" t="s">
        <v>5</v>
      </c>
      <c r="AJ9" s="86" t="s">
        <v>4</v>
      </c>
      <c r="AK9" s="87"/>
      <c r="AL9" s="71" t="s">
        <v>5</v>
      </c>
      <c r="AM9" s="86" t="s">
        <v>4</v>
      </c>
      <c r="AN9" s="87"/>
      <c r="AO9" s="17" t="s">
        <v>5</v>
      </c>
      <c r="AP9" s="86" t="s">
        <v>4</v>
      </c>
      <c r="AQ9" s="87"/>
      <c r="AR9" s="17" t="s">
        <v>5</v>
      </c>
      <c r="AS9" s="86" t="s">
        <v>4</v>
      </c>
      <c r="AT9" s="87"/>
      <c r="AU9" s="17" t="s">
        <v>5</v>
      </c>
      <c r="AV9" s="90" t="s">
        <v>4</v>
      </c>
      <c r="AW9" s="87"/>
      <c r="AX9" s="49" t="s">
        <v>5</v>
      </c>
      <c r="AY9" s="86" t="s">
        <v>4</v>
      </c>
      <c r="AZ9" s="87"/>
      <c r="BA9" s="55" t="s">
        <v>5</v>
      </c>
      <c r="BB9" s="86" t="s">
        <v>4</v>
      </c>
      <c r="BC9" s="87"/>
      <c r="BD9" s="17" t="s">
        <v>5</v>
      </c>
      <c r="BE9" s="86" t="s">
        <v>4</v>
      </c>
      <c r="BF9" s="87"/>
      <c r="BG9" s="17" t="s">
        <v>5</v>
      </c>
      <c r="BH9" s="86" t="s">
        <v>4</v>
      </c>
      <c r="BI9" s="87"/>
      <c r="BJ9" s="17" t="s">
        <v>5</v>
      </c>
      <c r="BK9" s="90" t="s">
        <v>4</v>
      </c>
      <c r="BL9" s="87"/>
      <c r="BM9" s="49" t="s">
        <v>5</v>
      </c>
      <c r="BN9" s="86" t="s">
        <v>4</v>
      </c>
      <c r="BO9" s="87"/>
      <c r="BP9" s="55" t="s">
        <v>5</v>
      </c>
      <c r="BQ9" s="86" t="s">
        <v>4</v>
      </c>
      <c r="BR9" s="87"/>
      <c r="BS9" s="17" t="s">
        <v>5</v>
      </c>
      <c r="BT9" s="62" t="s">
        <v>4</v>
      </c>
      <c r="BU9" s="86" t="s">
        <v>4</v>
      </c>
      <c r="BV9" s="87"/>
      <c r="BW9" s="17" t="s">
        <v>5</v>
      </c>
    </row>
    <row r="10" spans="1:75" s="16" customFormat="1" ht="39" customHeight="1">
      <c r="A10" s="69"/>
      <c r="C10" s="53" t="s">
        <v>132</v>
      </c>
      <c r="D10" s="53" t="s">
        <v>131</v>
      </c>
      <c r="E10" s="51"/>
      <c r="F10" s="53" t="s">
        <v>132</v>
      </c>
      <c r="G10" s="53" t="s">
        <v>131</v>
      </c>
      <c r="H10" s="54"/>
      <c r="I10" s="53" t="s">
        <v>132</v>
      </c>
      <c r="J10" s="56" t="s">
        <v>131</v>
      </c>
      <c r="K10" s="51"/>
      <c r="L10" s="53" t="s">
        <v>132</v>
      </c>
      <c r="M10" s="56" t="s">
        <v>131</v>
      </c>
      <c r="N10" s="51"/>
      <c r="O10" s="53" t="s">
        <v>132</v>
      </c>
      <c r="P10" s="56" t="s">
        <v>131</v>
      </c>
      <c r="Q10" s="51"/>
      <c r="R10" s="53" t="s">
        <v>132</v>
      </c>
      <c r="S10" s="53" t="s">
        <v>131</v>
      </c>
      <c r="T10" s="51"/>
      <c r="U10" s="53" t="s">
        <v>132</v>
      </c>
      <c r="V10" s="53" t="s">
        <v>131</v>
      </c>
      <c r="W10" s="54"/>
      <c r="X10" s="53" t="s">
        <v>132</v>
      </c>
      <c r="Y10" s="56" t="s">
        <v>131</v>
      </c>
      <c r="Z10" s="51"/>
      <c r="AA10" s="53" t="s">
        <v>132</v>
      </c>
      <c r="AB10" s="56" t="s">
        <v>131</v>
      </c>
      <c r="AC10" s="51"/>
      <c r="AD10" s="53" t="s">
        <v>132</v>
      </c>
      <c r="AE10" s="56" t="s">
        <v>131</v>
      </c>
      <c r="AF10" s="51"/>
      <c r="AG10" s="53" t="s">
        <v>132</v>
      </c>
      <c r="AH10" s="53" t="s">
        <v>131</v>
      </c>
      <c r="AI10" s="51"/>
      <c r="AJ10" s="53" t="s">
        <v>132</v>
      </c>
      <c r="AK10" s="53" t="s">
        <v>131</v>
      </c>
      <c r="AL10" s="54"/>
      <c r="AM10" s="53" t="s">
        <v>132</v>
      </c>
      <c r="AN10" s="56" t="s">
        <v>131</v>
      </c>
      <c r="AO10" s="51"/>
      <c r="AP10" s="53" t="s">
        <v>132</v>
      </c>
      <c r="AQ10" s="56" t="s">
        <v>131</v>
      </c>
      <c r="AR10" s="51"/>
      <c r="AS10" s="53" t="s">
        <v>132</v>
      </c>
      <c r="AT10" s="56" t="s">
        <v>131</v>
      </c>
      <c r="AU10" s="51"/>
      <c r="AV10" s="53" t="s">
        <v>132</v>
      </c>
      <c r="AW10" s="53" t="s">
        <v>131</v>
      </c>
      <c r="AX10" s="51"/>
      <c r="AY10" s="53" t="s">
        <v>132</v>
      </c>
      <c r="AZ10" s="53" t="s">
        <v>131</v>
      </c>
      <c r="BA10" s="54"/>
      <c r="BB10" s="53" t="s">
        <v>132</v>
      </c>
      <c r="BC10" s="56" t="s">
        <v>131</v>
      </c>
      <c r="BD10" s="51"/>
      <c r="BE10" s="53" t="s">
        <v>132</v>
      </c>
      <c r="BF10" s="56" t="s">
        <v>131</v>
      </c>
      <c r="BG10" s="51"/>
      <c r="BH10" s="53" t="s">
        <v>132</v>
      </c>
      <c r="BI10" s="56" t="s">
        <v>131</v>
      </c>
      <c r="BJ10" s="51"/>
      <c r="BK10" s="53" t="s">
        <v>132</v>
      </c>
      <c r="BL10" s="53" t="s">
        <v>131</v>
      </c>
      <c r="BM10" s="51"/>
      <c r="BN10" s="53" t="s">
        <v>132</v>
      </c>
      <c r="BO10" s="53" t="s">
        <v>131</v>
      </c>
      <c r="BP10" s="54"/>
      <c r="BQ10" s="53" t="s">
        <v>132</v>
      </c>
      <c r="BR10" s="56" t="s">
        <v>131</v>
      </c>
      <c r="BS10" s="51"/>
      <c r="BT10" s="50"/>
      <c r="BU10" s="52"/>
      <c r="BV10" s="56" t="s">
        <v>131</v>
      </c>
      <c r="BW10" s="51"/>
    </row>
    <row r="11" spans="1:75" s="2" customFormat="1" ht="11.25" customHeight="1">
      <c r="A11" s="18"/>
      <c r="B11" s="19"/>
      <c r="C11" s="20"/>
      <c r="D11" s="20"/>
      <c r="E11" s="20"/>
      <c r="F11" s="20"/>
      <c r="G11" s="20"/>
      <c r="H11" s="20"/>
      <c r="I11" s="20"/>
      <c r="J11" s="20"/>
      <c r="K11" s="57"/>
      <c r="L11" s="20"/>
      <c r="M11" s="20"/>
      <c r="N11" s="57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57"/>
      <c r="AA11" s="20"/>
      <c r="AB11" s="20"/>
      <c r="AC11" s="57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57"/>
      <c r="AP11" s="20"/>
      <c r="AQ11" s="20"/>
      <c r="AR11" s="57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57"/>
      <c r="BE11" s="20"/>
      <c r="BF11" s="20"/>
      <c r="BG11" s="57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57"/>
      <c r="BT11" s="20"/>
      <c r="BU11" s="20"/>
      <c r="BV11" s="20"/>
      <c r="BW11" s="20"/>
    </row>
    <row r="12" spans="1:75" s="2" customFormat="1" ht="11.25" customHeight="1">
      <c r="A12" s="18"/>
      <c r="B12" s="47" t="s">
        <v>71</v>
      </c>
      <c r="C12" s="20"/>
      <c r="D12" s="20"/>
      <c r="E12" s="20"/>
      <c r="F12" s="20"/>
      <c r="G12" s="20"/>
      <c r="H12" s="20"/>
      <c r="I12" s="20"/>
      <c r="J12" s="20"/>
      <c r="K12" s="57"/>
      <c r="L12" s="20"/>
      <c r="M12" s="20"/>
      <c r="N12" s="57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57"/>
      <c r="AA12" s="20"/>
      <c r="AB12" s="20"/>
      <c r="AC12" s="57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57"/>
      <c r="AP12" s="20"/>
      <c r="AQ12" s="20"/>
      <c r="AR12" s="57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57"/>
      <c r="BE12" s="20"/>
      <c r="BF12" s="20"/>
      <c r="BG12" s="57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57"/>
      <c r="BT12" s="22">
        <v>0</v>
      </c>
      <c r="BU12" s="63">
        <f>BT12</f>
        <v>0</v>
      </c>
      <c r="BV12" s="20"/>
      <c r="BW12" s="20"/>
    </row>
    <row r="13" spans="1:75" s="2" customFormat="1" ht="11.25" customHeight="1">
      <c r="A13" s="18"/>
      <c r="B13" s="47"/>
      <c r="C13" s="20"/>
      <c r="D13" s="20"/>
      <c r="E13" s="20"/>
      <c r="F13" s="20"/>
      <c r="G13" s="20"/>
      <c r="H13" s="20"/>
      <c r="I13" s="20"/>
      <c r="J13" s="20"/>
      <c r="K13" s="57"/>
      <c r="L13" s="20"/>
      <c r="M13" s="20"/>
      <c r="N13" s="57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57"/>
      <c r="AA13" s="20"/>
      <c r="AB13" s="20"/>
      <c r="AC13" s="57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57"/>
      <c r="AP13" s="20"/>
      <c r="AQ13" s="20"/>
      <c r="AR13" s="57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57"/>
      <c r="BE13" s="20"/>
      <c r="BF13" s="20"/>
      <c r="BG13" s="57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57"/>
      <c r="BT13" s="22"/>
      <c r="BU13" s="20"/>
      <c r="BV13" s="20"/>
      <c r="BW13" s="20"/>
    </row>
    <row r="14" spans="1:75" ht="12.75">
      <c r="A14" s="41"/>
      <c r="B14" s="40" t="s">
        <v>72</v>
      </c>
      <c r="C14" s="36"/>
      <c r="D14" s="37"/>
      <c r="E14" s="37"/>
      <c r="F14" s="3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36"/>
      <c r="S14" s="37"/>
      <c r="T14" s="37"/>
      <c r="U14" s="37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36"/>
      <c r="AH14" s="37"/>
      <c r="AI14" s="37"/>
      <c r="AJ14" s="37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36"/>
      <c r="AW14" s="37"/>
      <c r="AX14" s="37"/>
      <c r="AY14" s="37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36"/>
      <c r="BL14" s="37"/>
      <c r="BM14" s="37"/>
      <c r="BN14" s="37"/>
      <c r="BO14" s="18"/>
      <c r="BP14" s="18"/>
      <c r="BQ14" s="18"/>
      <c r="BR14" s="18"/>
      <c r="BS14" s="18"/>
      <c r="BT14" s="18"/>
      <c r="BU14" s="18"/>
      <c r="BV14" s="18"/>
      <c r="BW14" s="18"/>
    </row>
    <row r="15" spans="1:75" ht="15">
      <c r="A15" s="19">
        <v>101</v>
      </c>
      <c r="B15" s="21" t="s">
        <v>73</v>
      </c>
      <c r="C15" s="22">
        <v>219508769.47</v>
      </c>
      <c r="D15" s="22">
        <v>0</v>
      </c>
      <c r="E15" s="22">
        <v>221107145.28</v>
      </c>
      <c r="F15" s="22">
        <v>2418881.45</v>
      </c>
      <c r="G15" s="22">
        <v>0</v>
      </c>
      <c r="H15" s="22">
        <v>2409768.52</v>
      </c>
      <c r="I15" s="22">
        <v>101838241.89</v>
      </c>
      <c r="J15" s="22">
        <v>0</v>
      </c>
      <c r="K15" s="22">
        <v>101264695.95</v>
      </c>
      <c r="L15" s="22">
        <v>98074433.75</v>
      </c>
      <c r="M15" s="22">
        <v>0</v>
      </c>
      <c r="N15" s="22">
        <v>98219280.48</v>
      </c>
      <c r="O15" s="22">
        <v>27163753.59</v>
      </c>
      <c r="P15" s="22">
        <v>0</v>
      </c>
      <c r="Q15" s="22">
        <v>27173622.79</v>
      </c>
      <c r="R15" s="22">
        <v>2073184.22</v>
      </c>
      <c r="S15" s="22">
        <v>0</v>
      </c>
      <c r="T15" s="22">
        <v>2074608.96</v>
      </c>
      <c r="U15" s="22">
        <v>596066.96</v>
      </c>
      <c r="V15" s="22">
        <v>0</v>
      </c>
      <c r="W15" s="22">
        <v>595706.93</v>
      </c>
      <c r="X15" s="22">
        <v>16045198.69</v>
      </c>
      <c r="Y15" s="22">
        <v>0</v>
      </c>
      <c r="Z15" s="22">
        <v>16038307.39</v>
      </c>
      <c r="AA15" s="22">
        <v>4744755.17</v>
      </c>
      <c r="AB15" s="22">
        <v>0</v>
      </c>
      <c r="AC15" s="22">
        <v>4729543.8</v>
      </c>
      <c r="AD15" s="22">
        <v>11519898.69</v>
      </c>
      <c r="AE15" s="22">
        <v>0</v>
      </c>
      <c r="AF15" s="22">
        <v>11484216.36</v>
      </c>
      <c r="AG15" s="22">
        <v>1201253.38</v>
      </c>
      <c r="AH15" s="22">
        <v>0</v>
      </c>
      <c r="AI15" s="22">
        <v>1201782.24</v>
      </c>
      <c r="AJ15" s="22">
        <v>79168011.55</v>
      </c>
      <c r="AK15" s="22">
        <v>0</v>
      </c>
      <c r="AL15" s="22">
        <v>79207913.78</v>
      </c>
      <c r="AM15" s="22">
        <v>0</v>
      </c>
      <c r="AN15" s="22">
        <v>0</v>
      </c>
      <c r="AO15" s="22">
        <v>0</v>
      </c>
      <c r="AP15" s="22">
        <v>6642908.91</v>
      </c>
      <c r="AQ15" s="22">
        <v>0</v>
      </c>
      <c r="AR15" s="22">
        <v>6643280.83</v>
      </c>
      <c r="AS15" s="22">
        <v>8103730.89</v>
      </c>
      <c r="AT15" s="22">
        <v>0</v>
      </c>
      <c r="AU15" s="22">
        <v>8114360.71</v>
      </c>
      <c r="AV15" s="22">
        <v>147063.78</v>
      </c>
      <c r="AW15" s="22">
        <v>0</v>
      </c>
      <c r="AX15" s="22">
        <v>145106.21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893483.86</v>
      </c>
      <c r="BF15" s="22">
        <v>0</v>
      </c>
      <c r="BG15" s="22">
        <v>894829.23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/>
      <c r="BU15" s="23">
        <f>+C15+F15+I15+L15+O15+R15+U15+X15+AA15+AD15+AG15+AJ15+AM15+AP15+AS15+AV15+AY15+BB15+BE15+BH15+BK15+BN15+BQ15</f>
        <v>580139636.2499999</v>
      </c>
      <c r="BV15" s="23">
        <f aca="true" t="shared" si="0" ref="BV15:BW24">+D15+G15+J15+M15+P15+S15+V15+Y15+AB15+AE15+AH15+AK15+AN15+AQ15+AT15+AW15+AZ15+BC15+BF15+BI15+BL15+BO15+BR15</f>
        <v>0</v>
      </c>
      <c r="BW15" s="23">
        <f t="shared" si="0"/>
        <v>581304169.4600002</v>
      </c>
    </row>
    <row r="16" spans="1:75" ht="15">
      <c r="A16" s="19">
        <f>A15+1</f>
        <v>102</v>
      </c>
      <c r="B16" s="21" t="s">
        <v>74</v>
      </c>
      <c r="C16" s="22">
        <v>13792478.09</v>
      </c>
      <c r="D16" s="22">
        <v>0</v>
      </c>
      <c r="E16" s="22">
        <v>20258863.92</v>
      </c>
      <c r="F16" s="22">
        <v>186582.65</v>
      </c>
      <c r="G16" s="22">
        <v>0</v>
      </c>
      <c r="H16" s="22">
        <v>186121.45</v>
      </c>
      <c r="I16" s="22">
        <v>8728272.05</v>
      </c>
      <c r="J16" s="22">
        <v>0</v>
      </c>
      <c r="K16" s="22">
        <v>8723014.58</v>
      </c>
      <c r="L16" s="22">
        <v>7437804.87</v>
      </c>
      <c r="M16" s="22">
        <v>0</v>
      </c>
      <c r="N16" s="22">
        <v>7492053.88</v>
      </c>
      <c r="O16" s="22">
        <v>1120909.86</v>
      </c>
      <c r="P16" s="22">
        <v>0</v>
      </c>
      <c r="Q16" s="22">
        <v>1119196.28</v>
      </c>
      <c r="R16" s="22">
        <v>167483.18</v>
      </c>
      <c r="S16" s="22">
        <v>0</v>
      </c>
      <c r="T16" s="22">
        <v>166979.74</v>
      </c>
      <c r="U16" s="22">
        <v>46484.91</v>
      </c>
      <c r="V16" s="22">
        <v>0</v>
      </c>
      <c r="W16" s="22">
        <v>46576.89</v>
      </c>
      <c r="X16" s="22">
        <v>2427815.21</v>
      </c>
      <c r="Y16" s="22">
        <v>0</v>
      </c>
      <c r="Z16" s="22">
        <v>2181378.58</v>
      </c>
      <c r="AA16" s="22">
        <v>394788.14</v>
      </c>
      <c r="AB16" s="22">
        <v>0</v>
      </c>
      <c r="AC16" s="22">
        <v>394413.72</v>
      </c>
      <c r="AD16" s="22">
        <v>939783.57</v>
      </c>
      <c r="AE16" s="22">
        <v>0</v>
      </c>
      <c r="AF16" s="22">
        <v>935009.52</v>
      </c>
      <c r="AG16" s="22">
        <v>104026.56</v>
      </c>
      <c r="AH16" s="22">
        <v>0</v>
      </c>
      <c r="AI16" s="22">
        <v>104229.63</v>
      </c>
      <c r="AJ16" s="22">
        <v>2870035.03</v>
      </c>
      <c r="AK16" s="22">
        <v>0</v>
      </c>
      <c r="AL16" s="22">
        <v>2873568.98</v>
      </c>
      <c r="AM16" s="22">
        <v>0</v>
      </c>
      <c r="AN16" s="22">
        <v>0</v>
      </c>
      <c r="AO16" s="22">
        <v>0</v>
      </c>
      <c r="AP16" s="22">
        <v>530886.8</v>
      </c>
      <c r="AQ16" s="22">
        <v>0</v>
      </c>
      <c r="AR16" s="22">
        <v>532324.98</v>
      </c>
      <c r="AS16" s="22">
        <v>628861.19</v>
      </c>
      <c r="AT16" s="22">
        <v>0</v>
      </c>
      <c r="AU16" s="22">
        <v>637389</v>
      </c>
      <c r="AV16" s="22">
        <v>10260.31</v>
      </c>
      <c r="AW16" s="22">
        <v>0</v>
      </c>
      <c r="AX16" s="22">
        <v>9868.68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72664.97</v>
      </c>
      <c r="BF16" s="22">
        <v>0</v>
      </c>
      <c r="BG16" s="22">
        <v>72496.47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  <c r="BO16" s="22">
        <v>0</v>
      </c>
      <c r="BP16" s="22">
        <v>0</v>
      </c>
      <c r="BQ16" s="22">
        <v>0</v>
      </c>
      <c r="BR16" s="22">
        <v>0</v>
      </c>
      <c r="BS16" s="22">
        <v>0</v>
      </c>
      <c r="BT16" s="22"/>
      <c r="BU16" s="23">
        <f aca="true" t="shared" si="1" ref="BU16:BU24">+C16+F16+I16+L16+O16+R16+U16+X16+AA16+AD16+AG16+AJ16+AM16+AP16+AS16+AV16+AY16+BB16+BE16+BH16+BK16+BN16+BQ16</f>
        <v>39459137.39</v>
      </c>
      <c r="BV16" s="23">
        <f t="shared" si="0"/>
        <v>0</v>
      </c>
      <c r="BW16" s="23">
        <f t="shared" si="0"/>
        <v>45733486.300000004</v>
      </c>
    </row>
    <row r="17" spans="1:75" ht="15">
      <c r="A17" s="19">
        <f aca="true" t="shared" si="2" ref="A17:A24">A16+1</f>
        <v>103</v>
      </c>
      <c r="B17" s="21" t="s">
        <v>75</v>
      </c>
      <c r="C17" s="22">
        <v>68246484.96</v>
      </c>
      <c r="D17" s="22">
        <v>0</v>
      </c>
      <c r="E17" s="22">
        <v>60577930.27</v>
      </c>
      <c r="F17" s="22">
        <v>0</v>
      </c>
      <c r="G17" s="22">
        <v>0</v>
      </c>
      <c r="H17" s="22">
        <v>0</v>
      </c>
      <c r="I17" s="22">
        <v>38380356.07</v>
      </c>
      <c r="J17" s="22">
        <v>0</v>
      </c>
      <c r="K17" s="22">
        <v>37873042.55</v>
      </c>
      <c r="L17" s="22">
        <v>119087053.78</v>
      </c>
      <c r="M17" s="22">
        <v>0</v>
      </c>
      <c r="N17" s="22">
        <v>109903364.02</v>
      </c>
      <c r="O17" s="22">
        <v>28915123.69</v>
      </c>
      <c r="P17" s="22">
        <v>0</v>
      </c>
      <c r="Q17" s="22">
        <v>27220920.85</v>
      </c>
      <c r="R17" s="22">
        <v>13102267.2</v>
      </c>
      <c r="S17" s="22">
        <v>0</v>
      </c>
      <c r="T17" s="22">
        <v>11225451.32</v>
      </c>
      <c r="U17" s="22">
        <v>1110091.82</v>
      </c>
      <c r="V17" s="22">
        <v>0</v>
      </c>
      <c r="W17" s="22">
        <v>759294</v>
      </c>
      <c r="X17" s="22">
        <v>42032086.39</v>
      </c>
      <c r="Y17" s="22">
        <v>0</v>
      </c>
      <c r="Z17" s="22">
        <v>45768889.17</v>
      </c>
      <c r="AA17" s="22">
        <v>336585478.68</v>
      </c>
      <c r="AB17" s="22">
        <v>0</v>
      </c>
      <c r="AC17" s="22">
        <v>328094649.24</v>
      </c>
      <c r="AD17" s="22">
        <v>922656973.92</v>
      </c>
      <c r="AE17" s="22">
        <v>0</v>
      </c>
      <c r="AF17" s="22">
        <v>890425729.92</v>
      </c>
      <c r="AG17" s="22">
        <v>618181.33</v>
      </c>
      <c r="AH17" s="22">
        <v>0</v>
      </c>
      <c r="AI17" s="22">
        <v>580121.64</v>
      </c>
      <c r="AJ17" s="22">
        <v>270610238.43</v>
      </c>
      <c r="AK17" s="22">
        <v>0</v>
      </c>
      <c r="AL17" s="22">
        <v>262883096.58</v>
      </c>
      <c r="AM17" s="22">
        <v>928364.02</v>
      </c>
      <c r="AN17" s="22">
        <v>0</v>
      </c>
      <c r="AO17" s="22">
        <v>931090.52</v>
      </c>
      <c r="AP17" s="22">
        <v>3245549.82</v>
      </c>
      <c r="AQ17" s="22">
        <v>0</v>
      </c>
      <c r="AR17" s="22">
        <v>2940462.53</v>
      </c>
      <c r="AS17" s="22">
        <v>11168794.06</v>
      </c>
      <c r="AT17" s="22">
        <v>0</v>
      </c>
      <c r="AU17" s="22">
        <v>10533182.02</v>
      </c>
      <c r="AV17" s="22">
        <v>23070.97</v>
      </c>
      <c r="AW17" s="22">
        <v>0</v>
      </c>
      <c r="AX17" s="22">
        <v>63605.45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536407.26</v>
      </c>
      <c r="BF17" s="22">
        <v>0</v>
      </c>
      <c r="BG17" s="22">
        <v>462342.88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2">
        <v>0</v>
      </c>
      <c r="BP17" s="22">
        <v>0</v>
      </c>
      <c r="BQ17" s="22">
        <v>0</v>
      </c>
      <c r="BR17" s="22">
        <v>0</v>
      </c>
      <c r="BS17" s="22">
        <v>0</v>
      </c>
      <c r="BT17" s="22"/>
      <c r="BU17" s="23">
        <f t="shared" si="1"/>
        <v>1857246522.3999996</v>
      </c>
      <c r="BV17" s="23">
        <f t="shared" si="0"/>
        <v>0</v>
      </c>
      <c r="BW17" s="23">
        <f t="shared" si="0"/>
        <v>1790243172.96</v>
      </c>
    </row>
    <row r="18" spans="1:75" ht="15">
      <c r="A18" s="19">
        <f t="shared" si="2"/>
        <v>104</v>
      </c>
      <c r="B18" s="21" t="s">
        <v>23</v>
      </c>
      <c r="C18" s="22">
        <v>50389127.19</v>
      </c>
      <c r="D18" s="22">
        <v>0</v>
      </c>
      <c r="E18" s="22">
        <v>58608425.69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25540240.6</v>
      </c>
      <c r="M18" s="22">
        <v>0</v>
      </c>
      <c r="N18" s="22">
        <v>26059089.88</v>
      </c>
      <c r="O18" s="22">
        <v>16814763.72</v>
      </c>
      <c r="P18" s="22">
        <v>0</v>
      </c>
      <c r="Q18" s="22">
        <v>20655930.7</v>
      </c>
      <c r="R18" s="22">
        <v>1882815</v>
      </c>
      <c r="S18" s="22">
        <v>0</v>
      </c>
      <c r="T18" s="22">
        <v>2175338.63</v>
      </c>
      <c r="U18" s="22">
        <v>0</v>
      </c>
      <c r="V18" s="22">
        <v>0</v>
      </c>
      <c r="W18" s="22">
        <v>0</v>
      </c>
      <c r="X18" s="22">
        <v>32090305.39</v>
      </c>
      <c r="Y18" s="22">
        <v>0</v>
      </c>
      <c r="Z18" s="22">
        <v>32396916.11</v>
      </c>
      <c r="AA18" s="22">
        <v>2530454.78</v>
      </c>
      <c r="AB18" s="22">
        <v>0</v>
      </c>
      <c r="AC18" s="22">
        <v>2749503.5</v>
      </c>
      <c r="AD18" s="22">
        <v>3679760.28</v>
      </c>
      <c r="AE18" s="22">
        <v>0</v>
      </c>
      <c r="AF18" s="22">
        <v>1430119.1</v>
      </c>
      <c r="AG18" s="22">
        <v>0</v>
      </c>
      <c r="AH18" s="22">
        <v>0</v>
      </c>
      <c r="AI18" s="22">
        <v>0</v>
      </c>
      <c r="AJ18" s="22">
        <v>53885358.06</v>
      </c>
      <c r="AK18" s="22">
        <v>0</v>
      </c>
      <c r="AL18" s="22">
        <v>66344433.71</v>
      </c>
      <c r="AM18" s="22">
        <v>60000</v>
      </c>
      <c r="AN18" s="22">
        <v>0</v>
      </c>
      <c r="AO18" s="22">
        <v>59999.95</v>
      </c>
      <c r="AP18" s="22">
        <v>1832976.74</v>
      </c>
      <c r="AQ18" s="22">
        <v>0</v>
      </c>
      <c r="AR18" s="22">
        <v>1171341.38</v>
      </c>
      <c r="AS18" s="22">
        <v>1855596.38</v>
      </c>
      <c r="AT18" s="22">
        <v>0</v>
      </c>
      <c r="AU18" s="22">
        <v>1702294.16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60838.96</v>
      </c>
      <c r="BF18" s="22">
        <v>0</v>
      </c>
      <c r="BG18" s="22">
        <v>55189.28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/>
      <c r="BU18" s="23">
        <f t="shared" si="1"/>
        <v>190622237.1</v>
      </c>
      <c r="BV18" s="23">
        <f t="shared" si="0"/>
        <v>0</v>
      </c>
      <c r="BW18" s="23">
        <f t="shared" si="0"/>
        <v>213408582.08999997</v>
      </c>
    </row>
    <row r="19" spans="1:75" ht="15">
      <c r="A19" s="19">
        <f t="shared" si="2"/>
        <v>105</v>
      </c>
      <c r="B19" s="21" t="s">
        <v>76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  <c r="BT19" s="22"/>
      <c r="BU19" s="23">
        <f t="shared" si="1"/>
        <v>0</v>
      </c>
      <c r="BV19" s="23">
        <f t="shared" si="0"/>
        <v>0</v>
      </c>
      <c r="BW19" s="23">
        <f t="shared" si="0"/>
        <v>0</v>
      </c>
    </row>
    <row r="20" spans="1:75" ht="15">
      <c r="A20" s="19">
        <f t="shared" si="2"/>
        <v>106</v>
      </c>
      <c r="B20" s="21" t="s">
        <v>77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2">
        <v>0</v>
      </c>
      <c r="BR20" s="22">
        <v>0</v>
      </c>
      <c r="BS20" s="22">
        <v>0</v>
      </c>
      <c r="BT20" s="22"/>
      <c r="BU20" s="23">
        <f t="shared" si="1"/>
        <v>0</v>
      </c>
      <c r="BV20" s="23">
        <f t="shared" si="0"/>
        <v>0</v>
      </c>
      <c r="BW20" s="23">
        <f t="shared" si="0"/>
        <v>0</v>
      </c>
    </row>
    <row r="21" spans="1:75" ht="15">
      <c r="A21" s="19">
        <f t="shared" si="2"/>
        <v>107</v>
      </c>
      <c r="B21" s="21" t="s">
        <v>78</v>
      </c>
      <c r="C21" s="22">
        <v>12714353.6</v>
      </c>
      <c r="D21" s="22">
        <v>0</v>
      </c>
      <c r="E21" s="22">
        <v>12683611.17</v>
      </c>
      <c r="F21" s="22">
        <v>165493.42</v>
      </c>
      <c r="G21" s="22">
        <v>0</v>
      </c>
      <c r="H21" s="22">
        <v>165493.42</v>
      </c>
      <c r="I21" s="22">
        <v>652856.16</v>
      </c>
      <c r="J21" s="22">
        <v>0</v>
      </c>
      <c r="K21" s="22">
        <v>652856.16</v>
      </c>
      <c r="L21" s="22">
        <v>8898562.33</v>
      </c>
      <c r="M21" s="22">
        <v>0</v>
      </c>
      <c r="N21" s="22">
        <v>8898562.33</v>
      </c>
      <c r="O21" s="22">
        <v>8398669.4</v>
      </c>
      <c r="P21" s="22">
        <v>0</v>
      </c>
      <c r="Q21" s="22">
        <v>8398669.4</v>
      </c>
      <c r="R21" s="22">
        <v>1550001.9</v>
      </c>
      <c r="S21" s="22">
        <v>0</v>
      </c>
      <c r="T21" s="22">
        <v>1550001.9</v>
      </c>
      <c r="U21" s="22">
        <v>0</v>
      </c>
      <c r="V21" s="22">
        <v>0</v>
      </c>
      <c r="W21" s="22">
        <v>0</v>
      </c>
      <c r="X21" s="22">
        <v>6715741.24</v>
      </c>
      <c r="Y21" s="22">
        <v>0</v>
      </c>
      <c r="Z21" s="22">
        <v>6747205.24</v>
      </c>
      <c r="AA21" s="22">
        <v>6558017</v>
      </c>
      <c r="AB21" s="22">
        <v>0</v>
      </c>
      <c r="AC21" s="22">
        <v>6558017</v>
      </c>
      <c r="AD21" s="22">
        <v>67713040.93</v>
      </c>
      <c r="AE21" s="22">
        <v>0</v>
      </c>
      <c r="AF21" s="22">
        <v>67713040.93</v>
      </c>
      <c r="AG21" s="22">
        <v>34043.72</v>
      </c>
      <c r="AH21" s="22">
        <v>0</v>
      </c>
      <c r="AI21" s="22">
        <v>34043.72</v>
      </c>
      <c r="AJ21" s="22">
        <v>4694910.04</v>
      </c>
      <c r="AK21" s="22">
        <v>0</v>
      </c>
      <c r="AL21" s="22">
        <v>4694910.04</v>
      </c>
      <c r="AM21" s="22">
        <v>0</v>
      </c>
      <c r="AN21" s="22">
        <v>0</v>
      </c>
      <c r="AO21" s="22">
        <v>0</v>
      </c>
      <c r="AP21" s="22">
        <v>169042.9</v>
      </c>
      <c r="AQ21" s="22">
        <v>0</v>
      </c>
      <c r="AR21" s="22">
        <v>169042.9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/>
      <c r="BU21" s="23">
        <f t="shared" si="1"/>
        <v>118264732.64000002</v>
      </c>
      <c r="BV21" s="23">
        <f t="shared" si="0"/>
        <v>0</v>
      </c>
      <c r="BW21" s="23">
        <f t="shared" si="0"/>
        <v>118265454.21000002</v>
      </c>
    </row>
    <row r="22" spans="1:75" ht="15">
      <c r="A22" s="19">
        <f t="shared" si="2"/>
        <v>108</v>
      </c>
      <c r="B22" s="21" t="s">
        <v>79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2">
        <v>0</v>
      </c>
      <c r="BR22" s="22">
        <v>0</v>
      </c>
      <c r="BS22" s="22">
        <v>0</v>
      </c>
      <c r="BT22" s="22"/>
      <c r="BU22" s="23">
        <f t="shared" si="1"/>
        <v>0</v>
      </c>
      <c r="BV22" s="23">
        <f t="shared" si="0"/>
        <v>0</v>
      </c>
      <c r="BW22" s="23">
        <f t="shared" si="0"/>
        <v>0</v>
      </c>
    </row>
    <row r="23" spans="1:75" ht="15">
      <c r="A23" s="19">
        <f t="shared" si="2"/>
        <v>109</v>
      </c>
      <c r="B23" s="21" t="s">
        <v>80</v>
      </c>
      <c r="C23" s="22">
        <v>12352100.56</v>
      </c>
      <c r="D23" s="22">
        <v>0</v>
      </c>
      <c r="E23" s="22">
        <v>11325798.55</v>
      </c>
      <c r="F23" s="22">
        <v>0</v>
      </c>
      <c r="G23" s="22">
        <v>0</v>
      </c>
      <c r="H23" s="22">
        <v>0</v>
      </c>
      <c r="I23" s="22">
        <v>536755.96</v>
      </c>
      <c r="J23" s="22">
        <v>0</v>
      </c>
      <c r="K23" s="22">
        <v>1255148.78</v>
      </c>
      <c r="L23" s="22">
        <v>973961.04</v>
      </c>
      <c r="M23" s="22">
        <v>0</v>
      </c>
      <c r="N23" s="22">
        <v>962033.39</v>
      </c>
      <c r="O23" s="22">
        <v>97909.4</v>
      </c>
      <c r="P23" s="22">
        <v>0</v>
      </c>
      <c r="Q23" s="22">
        <v>2897.39</v>
      </c>
      <c r="R23" s="22">
        <v>115110.89</v>
      </c>
      <c r="S23" s="22">
        <v>0</v>
      </c>
      <c r="T23" s="22">
        <v>113551.49</v>
      </c>
      <c r="U23" s="22">
        <v>0</v>
      </c>
      <c r="V23" s="22">
        <v>0</v>
      </c>
      <c r="W23" s="22">
        <v>0</v>
      </c>
      <c r="X23" s="22">
        <v>3420005.23</v>
      </c>
      <c r="Y23" s="22">
        <v>0</v>
      </c>
      <c r="Z23" s="22">
        <v>3338372.94</v>
      </c>
      <c r="AA23" s="22">
        <v>37139.67</v>
      </c>
      <c r="AB23" s="22">
        <v>0</v>
      </c>
      <c r="AC23" s="22">
        <v>0</v>
      </c>
      <c r="AD23" s="22">
        <v>46097</v>
      </c>
      <c r="AE23" s="22">
        <v>0</v>
      </c>
      <c r="AF23" s="22">
        <v>36767</v>
      </c>
      <c r="AG23" s="22">
        <v>0</v>
      </c>
      <c r="AH23" s="22">
        <v>0</v>
      </c>
      <c r="AI23" s="22">
        <v>0</v>
      </c>
      <c r="AJ23" s="22">
        <v>173647.97</v>
      </c>
      <c r="AK23" s="22">
        <v>0</v>
      </c>
      <c r="AL23" s="22">
        <v>717239.66</v>
      </c>
      <c r="AM23" s="22">
        <v>0</v>
      </c>
      <c r="AN23" s="22">
        <v>0</v>
      </c>
      <c r="AO23" s="22">
        <v>0</v>
      </c>
      <c r="AP23" s="22">
        <v>65.84</v>
      </c>
      <c r="AQ23" s="22">
        <v>0</v>
      </c>
      <c r="AR23" s="22">
        <v>32212.28</v>
      </c>
      <c r="AS23" s="22">
        <v>6469</v>
      </c>
      <c r="AT23" s="22">
        <v>0</v>
      </c>
      <c r="AU23" s="22">
        <v>6713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  <c r="BO23" s="22">
        <v>0</v>
      </c>
      <c r="BP23" s="22">
        <v>0</v>
      </c>
      <c r="BQ23" s="22">
        <v>0</v>
      </c>
      <c r="BR23" s="22">
        <v>0</v>
      </c>
      <c r="BS23" s="22">
        <v>0</v>
      </c>
      <c r="BT23" s="22"/>
      <c r="BU23" s="23">
        <f t="shared" si="1"/>
        <v>17759262.56</v>
      </c>
      <c r="BV23" s="23">
        <f t="shared" si="0"/>
        <v>0</v>
      </c>
      <c r="BW23" s="23">
        <f t="shared" si="0"/>
        <v>17790734.480000004</v>
      </c>
    </row>
    <row r="24" spans="1:75" ht="15">
      <c r="A24" s="19">
        <f t="shared" si="2"/>
        <v>110</v>
      </c>
      <c r="B24" s="21" t="s">
        <v>81</v>
      </c>
      <c r="C24" s="22">
        <v>17678298.14</v>
      </c>
      <c r="D24" s="22">
        <v>29361417.65</v>
      </c>
      <c r="E24" s="22">
        <v>23286313.05</v>
      </c>
      <c r="F24" s="22">
        <v>0</v>
      </c>
      <c r="G24" s="22">
        <v>0</v>
      </c>
      <c r="H24" s="22">
        <v>0</v>
      </c>
      <c r="I24" s="22">
        <v>63586.06</v>
      </c>
      <c r="J24" s="22">
        <v>0</v>
      </c>
      <c r="K24" s="22">
        <v>55086.06</v>
      </c>
      <c r="L24" s="22">
        <v>11755.14</v>
      </c>
      <c r="M24" s="22">
        <v>0</v>
      </c>
      <c r="N24" s="22">
        <v>14507.71</v>
      </c>
      <c r="O24" s="22">
        <v>369402.06</v>
      </c>
      <c r="P24" s="22">
        <v>0</v>
      </c>
      <c r="Q24" s="22">
        <v>183377.17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3026.11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1394810.64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/>
      <c r="BU24" s="23">
        <f t="shared" si="1"/>
        <v>18123041.4</v>
      </c>
      <c r="BV24" s="23">
        <f t="shared" si="0"/>
        <v>30756228.29</v>
      </c>
      <c r="BW24" s="23">
        <f t="shared" si="0"/>
        <v>23542310.1</v>
      </c>
    </row>
    <row r="25" spans="1:75" s="26" customFormat="1" ht="15.75" thickBot="1">
      <c r="A25" s="58">
        <v>100</v>
      </c>
      <c r="B25" s="24" t="s">
        <v>82</v>
      </c>
      <c r="C25" s="25">
        <f aca="true" t="shared" si="3" ref="C25:BN25">SUM(C15:C24)</f>
        <v>394681612.01</v>
      </c>
      <c r="D25" s="25">
        <f t="shared" si="3"/>
        <v>29361417.65</v>
      </c>
      <c r="E25" s="25">
        <f t="shared" si="3"/>
        <v>407848087.93</v>
      </c>
      <c r="F25" s="25">
        <f t="shared" si="3"/>
        <v>2770957.52</v>
      </c>
      <c r="G25" s="25">
        <f t="shared" si="3"/>
        <v>0</v>
      </c>
      <c r="H25" s="25">
        <f t="shared" si="3"/>
        <v>2761383.39</v>
      </c>
      <c r="I25" s="25">
        <f t="shared" si="3"/>
        <v>150200068.19</v>
      </c>
      <c r="J25" s="25">
        <f t="shared" si="3"/>
        <v>0</v>
      </c>
      <c r="K25" s="25">
        <f t="shared" si="3"/>
        <v>149823844.07999998</v>
      </c>
      <c r="L25" s="25">
        <f t="shared" si="3"/>
        <v>260023811.51</v>
      </c>
      <c r="M25" s="25">
        <f t="shared" si="3"/>
        <v>0</v>
      </c>
      <c r="N25" s="25">
        <f t="shared" si="3"/>
        <v>251548891.69</v>
      </c>
      <c r="O25" s="25">
        <f t="shared" si="3"/>
        <v>82880531.72000001</v>
      </c>
      <c r="P25" s="25">
        <f t="shared" si="3"/>
        <v>0</v>
      </c>
      <c r="Q25" s="25">
        <f t="shared" si="3"/>
        <v>84754614.58000001</v>
      </c>
      <c r="R25" s="25">
        <f t="shared" si="3"/>
        <v>18890862.39</v>
      </c>
      <c r="S25" s="25">
        <f t="shared" si="3"/>
        <v>0</v>
      </c>
      <c r="T25" s="25">
        <f t="shared" si="3"/>
        <v>17305932.039999995</v>
      </c>
      <c r="U25" s="25">
        <f t="shared" si="3"/>
        <v>1752643.69</v>
      </c>
      <c r="V25" s="25">
        <f t="shared" si="3"/>
        <v>0</v>
      </c>
      <c r="W25" s="25">
        <f t="shared" si="3"/>
        <v>1401577.82</v>
      </c>
      <c r="X25" s="25">
        <f t="shared" si="3"/>
        <v>102731152.15</v>
      </c>
      <c r="Y25" s="25">
        <f t="shared" si="3"/>
        <v>0</v>
      </c>
      <c r="Z25" s="25">
        <f t="shared" si="3"/>
        <v>106471069.42999999</v>
      </c>
      <c r="AA25" s="25">
        <f t="shared" si="3"/>
        <v>350850633.44</v>
      </c>
      <c r="AB25" s="25">
        <f t="shared" si="3"/>
        <v>0</v>
      </c>
      <c r="AC25" s="25">
        <f t="shared" si="3"/>
        <v>342529153.37</v>
      </c>
      <c r="AD25" s="25">
        <f t="shared" si="3"/>
        <v>1006555554.3899999</v>
      </c>
      <c r="AE25" s="25">
        <f t="shared" si="3"/>
        <v>0</v>
      </c>
      <c r="AF25" s="25">
        <f t="shared" si="3"/>
        <v>972024882.8299999</v>
      </c>
      <c r="AG25" s="25">
        <f t="shared" si="3"/>
        <v>1957504.99</v>
      </c>
      <c r="AH25" s="25">
        <f t="shared" si="3"/>
        <v>0</v>
      </c>
      <c r="AI25" s="25">
        <f t="shared" si="3"/>
        <v>1920177.2300000002</v>
      </c>
      <c r="AJ25" s="25">
        <f t="shared" si="3"/>
        <v>411402201.08000004</v>
      </c>
      <c r="AK25" s="25">
        <f t="shared" si="3"/>
        <v>0</v>
      </c>
      <c r="AL25" s="25">
        <f t="shared" si="3"/>
        <v>416721162.75000006</v>
      </c>
      <c r="AM25" s="25">
        <f t="shared" si="3"/>
        <v>988364.02</v>
      </c>
      <c r="AN25" s="25">
        <f t="shared" si="3"/>
        <v>0</v>
      </c>
      <c r="AO25" s="25">
        <f t="shared" si="3"/>
        <v>991090.47</v>
      </c>
      <c r="AP25" s="25">
        <f t="shared" si="3"/>
        <v>12421431.01</v>
      </c>
      <c r="AQ25" s="25">
        <f t="shared" si="3"/>
        <v>1394810.64</v>
      </c>
      <c r="AR25" s="25">
        <f t="shared" si="3"/>
        <v>11488664.899999999</v>
      </c>
      <c r="AS25" s="25">
        <f t="shared" si="3"/>
        <v>21763451.52</v>
      </c>
      <c r="AT25" s="25">
        <f t="shared" si="3"/>
        <v>0</v>
      </c>
      <c r="AU25" s="25">
        <f t="shared" si="3"/>
        <v>20993938.89</v>
      </c>
      <c r="AV25" s="25">
        <f t="shared" si="3"/>
        <v>180395.06</v>
      </c>
      <c r="AW25" s="25">
        <f t="shared" si="3"/>
        <v>0</v>
      </c>
      <c r="AX25" s="25">
        <f t="shared" si="3"/>
        <v>218580.33999999997</v>
      </c>
      <c r="AY25" s="25">
        <f t="shared" si="3"/>
        <v>0</v>
      </c>
      <c r="AZ25" s="25">
        <f t="shared" si="3"/>
        <v>0</v>
      </c>
      <c r="BA25" s="25">
        <f t="shared" si="3"/>
        <v>0</v>
      </c>
      <c r="BB25" s="25">
        <f t="shared" si="3"/>
        <v>0</v>
      </c>
      <c r="BC25" s="25">
        <f t="shared" si="3"/>
        <v>0</v>
      </c>
      <c r="BD25" s="25">
        <f t="shared" si="3"/>
        <v>0</v>
      </c>
      <c r="BE25" s="25">
        <f t="shared" si="3"/>
        <v>1563395.0499999998</v>
      </c>
      <c r="BF25" s="25">
        <f t="shared" si="3"/>
        <v>0</v>
      </c>
      <c r="BG25" s="25">
        <f t="shared" si="3"/>
        <v>1484857.86</v>
      </c>
      <c r="BH25" s="25">
        <f t="shared" si="3"/>
        <v>0</v>
      </c>
      <c r="BI25" s="25">
        <f t="shared" si="3"/>
        <v>0</v>
      </c>
      <c r="BJ25" s="25">
        <f t="shared" si="3"/>
        <v>0</v>
      </c>
      <c r="BK25" s="25">
        <f t="shared" si="3"/>
        <v>0</v>
      </c>
      <c r="BL25" s="25">
        <f t="shared" si="3"/>
        <v>0</v>
      </c>
      <c r="BM25" s="25">
        <f t="shared" si="3"/>
        <v>0</v>
      </c>
      <c r="BN25" s="25">
        <f t="shared" si="3"/>
        <v>0</v>
      </c>
      <c r="BO25" s="25">
        <f aca="true" t="shared" si="4" ref="BO25:BW25">SUM(BO15:BO24)</f>
        <v>0</v>
      </c>
      <c r="BP25" s="25">
        <f t="shared" si="4"/>
        <v>0</v>
      </c>
      <c r="BQ25" s="25">
        <f t="shared" si="4"/>
        <v>0</v>
      </c>
      <c r="BR25" s="25">
        <f t="shared" si="4"/>
        <v>0</v>
      </c>
      <c r="BS25" s="25">
        <f t="shared" si="4"/>
        <v>0</v>
      </c>
      <c r="BT25" s="25"/>
      <c r="BU25" s="25">
        <f t="shared" si="4"/>
        <v>2821614569.7399993</v>
      </c>
      <c r="BV25" s="25">
        <f t="shared" si="4"/>
        <v>30756228.29</v>
      </c>
      <c r="BW25" s="25">
        <f t="shared" si="4"/>
        <v>2790287909.6000004</v>
      </c>
    </row>
    <row r="26" spans="1:75" ht="13.5" thickTop="1">
      <c r="A26" s="1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</row>
    <row r="27" spans="1:75" ht="12.75">
      <c r="A27" s="41"/>
      <c r="B27" s="40" t="s">
        <v>83</v>
      </c>
      <c r="C27" s="36"/>
      <c r="D27" s="37"/>
      <c r="E27" s="37"/>
      <c r="F27" s="3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36"/>
      <c r="S27" s="37"/>
      <c r="T27" s="37"/>
      <c r="U27" s="37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36"/>
      <c r="AH27" s="37"/>
      <c r="AI27" s="37"/>
      <c r="AJ27" s="37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36"/>
      <c r="AW27" s="37"/>
      <c r="AX27" s="37"/>
      <c r="AY27" s="37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36"/>
      <c r="BL27" s="37"/>
      <c r="BM27" s="37"/>
      <c r="BN27" s="37"/>
      <c r="BO27" s="18"/>
      <c r="BP27" s="18"/>
      <c r="BQ27" s="18"/>
      <c r="BR27" s="18"/>
      <c r="BS27" s="18"/>
      <c r="BT27" s="18"/>
      <c r="BU27" s="18"/>
      <c r="BV27" s="18"/>
      <c r="BW27" s="18"/>
    </row>
    <row r="28" spans="1:75" ht="15">
      <c r="A28" s="19">
        <v>201</v>
      </c>
      <c r="B28" s="21" t="s">
        <v>84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/>
      <c r="BU28" s="23">
        <f>+C28+F28+I28+L28+O28+R28+U28+X28+AA28+AD28+AG28+AJ28+AM28+AP28+AS28+AV28+AY28+BB28+BE28+BH28+BK28+BN28+BQ28</f>
        <v>0</v>
      </c>
      <c r="BV28" s="23">
        <f aca="true" t="shared" si="5" ref="BV28:BW32">+D28+G28+J28+M28+P28+S28+V28+Y28+AB28+AE28+AH28+AK28+AN28+AQ28+AT28+AW28+AZ28+BC28+BF28+BI28+BL28+BO28+BR28</f>
        <v>0</v>
      </c>
      <c r="BW28" s="23">
        <f t="shared" si="5"/>
        <v>0</v>
      </c>
    </row>
    <row r="29" spans="1:75" ht="15">
      <c r="A29" s="19">
        <f>A28+1</f>
        <v>202</v>
      </c>
      <c r="B29" s="21" t="s">
        <v>85</v>
      </c>
      <c r="C29" s="22">
        <v>104316688.16</v>
      </c>
      <c r="D29" s="22">
        <v>0</v>
      </c>
      <c r="E29" s="22">
        <v>99585742.78</v>
      </c>
      <c r="F29" s="22">
        <v>2004769.85</v>
      </c>
      <c r="G29" s="22">
        <v>0</v>
      </c>
      <c r="H29" s="22">
        <v>2004769.85</v>
      </c>
      <c r="I29" s="22">
        <v>1200243.42</v>
      </c>
      <c r="J29" s="22">
        <v>0</v>
      </c>
      <c r="K29" s="22">
        <v>1026027.68</v>
      </c>
      <c r="L29" s="22">
        <v>37211182.45</v>
      </c>
      <c r="M29" s="22">
        <v>0</v>
      </c>
      <c r="N29" s="22">
        <v>36329552.98</v>
      </c>
      <c r="O29" s="22">
        <v>11928793.99</v>
      </c>
      <c r="P29" s="22">
        <v>0</v>
      </c>
      <c r="Q29" s="22">
        <v>11719579.81</v>
      </c>
      <c r="R29" s="22">
        <v>11123562.62</v>
      </c>
      <c r="S29" s="22">
        <v>0</v>
      </c>
      <c r="T29" s="22">
        <v>5192504.83</v>
      </c>
      <c r="U29" s="22">
        <v>0</v>
      </c>
      <c r="V29" s="22">
        <v>0</v>
      </c>
      <c r="W29" s="22">
        <v>373.32</v>
      </c>
      <c r="X29" s="22">
        <v>46771610.57</v>
      </c>
      <c r="Y29" s="22">
        <v>0</v>
      </c>
      <c r="Z29" s="22">
        <v>47159215.78</v>
      </c>
      <c r="AA29" s="22">
        <v>33755551</v>
      </c>
      <c r="AB29" s="22">
        <v>0</v>
      </c>
      <c r="AC29" s="22">
        <v>35577610.75</v>
      </c>
      <c r="AD29" s="22">
        <v>291935071.86</v>
      </c>
      <c r="AE29" s="22">
        <v>0</v>
      </c>
      <c r="AF29" s="22">
        <v>308165991.64</v>
      </c>
      <c r="AG29" s="22">
        <v>1131898.21</v>
      </c>
      <c r="AH29" s="22">
        <v>0</v>
      </c>
      <c r="AI29" s="22">
        <v>1461863.94</v>
      </c>
      <c r="AJ29" s="22">
        <v>6043233.4</v>
      </c>
      <c r="AK29" s="22">
        <v>0</v>
      </c>
      <c r="AL29" s="22">
        <v>5704346.8</v>
      </c>
      <c r="AM29" s="22">
        <v>7121.78</v>
      </c>
      <c r="AN29" s="22">
        <v>0</v>
      </c>
      <c r="AO29" s="22">
        <v>5598.58</v>
      </c>
      <c r="AP29" s="22">
        <v>921186.21</v>
      </c>
      <c r="AQ29" s="22">
        <v>0</v>
      </c>
      <c r="AR29" s="22">
        <v>893302.74</v>
      </c>
      <c r="AS29" s="22">
        <v>126257.42</v>
      </c>
      <c r="AT29" s="22">
        <v>0</v>
      </c>
      <c r="AU29" s="22">
        <v>86385.63</v>
      </c>
      <c r="AV29" s="22">
        <v>226166.23</v>
      </c>
      <c r="AW29" s="22">
        <v>0</v>
      </c>
      <c r="AX29" s="22">
        <v>138680.25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0</v>
      </c>
      <c r="BQ29" s="22">
        <v>0</v>
      </c>
      <c r="BR29" s="22">
        <v>0</v>
      </c>
      <c r="BS29" s="22">
        <v>0</v>
      </c>
      <c r="BT29" s="22"/>
      <c r="BU29" s="23">
        <f>+C29+F29+I29+L29+O29+R29+U29+X29+AA29+AD29+AG29+AJ29+AM29+AP29+AS29+AV29+AY29+BB29+BE29+BH29+BK29+BN29+BQ29</f>
        <v>548703337.1700001</v>
      </c>
      <c r="BV29" s="23">
        <f t="shared" si="5"/>
        <v>0</v>
      </c>
      <c r="BW29" s="23">
        <f t="shared" si="5"/>
        <v>555051547.36</v>
      </c>
    </row>
    <row r="30" spans="1:75" ht="15">
      <c r="A30" s="19">
        <f>A29+1</f>
        <v>203</v>
      </c>
      <c r="B30" s="21" t="s">
        <v>86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1499999.98</v>
      </c>
      <c r="M30" s="22">
        <v>0</v>
      </c>
      <c r="N30" s="22">
        <v>1138344.89</v>
      </c>
      <c r="O30" s="22">
        <v>1896089.03</v>
      </c>
      <c r="P30" s="22">
        <v>0</v>
      </c>
      <c r="Q30" s="22">
        <v>2224066.02</v>
      </c>
      <c r="R30" s="22">
        <v>1795846.6</v>
      </c>
      <c r="S30" s="22">
        <v>0</v>
      </c>
      <c r="T30" s="22">
        <v>3573824.08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7520044.66</v>
      </c>
      <c r="AB30" s="22">
        <v>0</v>
      </c>
      <c r="AC30" s="22">
        <v>7368346.62</v>
      </c>
      <c r="AD30" s="22">
        <v>14741000</v>
      </c>
      <c r="AE30" s="22">
        <v>0</v>
      </c>
      <c r="AF30" s="22">
        <v>11552372.94</v>
      </c>
      <c r="AG30" s="22">
        <v>0</v>
      </c>
      <c r="AH30" s="22">
        <v>0</v>
      </c>
      <c r="AI30" s="22">
        <v>0</v>
      </c>
      <c r="AJ30" s="22">
        <v>954151.2</v>
      </c>
      <c r="AK30" s="22">
        <v>0</v>
      </c>
      <c r="AL30" s="22">
        <v>592521.52</v>
      </c>
      <c r="AM30" s="22">
        <v>0</v>
      </c>
      <c r="AN30" s="22">
        <v>0</v>
      </c>
      <c r="AO30" s="22">
        <v>0</v>
      </c>
      <c r="AP30" s="22">
        <v>1513034.19</v>
      </c>
      <c r="AQ30" s="22">
        <v>0</v>
      </c>
      <c r="AR30" s="22">
        <v>1499082.69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/>
      <c r="BU30" s="23">
        <f>+C30+F30+I30+L30+O30+R30+U30+X30+AA30+AD30+AG30+AJ30+AM30+AP30+AS30+AV30+AY30+BB30+BE30+BH30+BK30+BN30+BQ30</f>
        <v>29920165.66</v>
      </c>
      <c r="BV30" s="23">
        <f t="shared" si="5"/>
        <v>0</v>
      </c>
      <c r="BW30" s="23">
        <f t="shared" si="5"/>
        <v>27948558.759999998</v>
      </c>
    </row>
    <row r="31" spans="1:75" ht="15">
      <c r="A31" s="19">
        <f>A30+1</f>
        <v>204</v>
      </c>
      <c r="B31" s="21" t="s">
        <v>87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/>
      <c r="BU31" s="23">
        <f>+C31+F31+I31+L31+O31+R31+U31+X31+AA31+AD31+AG31+AJ31+AM31+AP31+AS31+AV31+AY31+BB31+BE31+BH31+BK31+BN31+BQ31</f>
        <v>0</v>
      </c>
      <c r="BV31" s="23">
        <f t="shared" si="5"/>
        <v>0</v>
      </c>
      <c r="BW31" s="23">
        <f t="shared" si="5"/>
        <v>0</v>
      </c>
    </row>
    <row r="32" spans="1:75" ht="15">
      <c r="A32" s="19">
        <f>A31+1</f>
        <v>205</v>
      </c>
      <c r="B32" s="21" t="s">
        <v>88</v>
      </c>
      <c r="C32" s="22">
        <v>0</v>
      </c>
      <c r="D32" s="22">
        <v>164992475.26</v>
      </c>
      <c r="E32" s="22">
        <v>0</v>
      </c>
      <c r="F32" s="22">
        <v>0</v>
      </c>
      <c r="G32" s="22">
        <v>3999.99</v>
      </c>
      <c r="H32" s="22">
        <v>0</v>
      </c>
      <c r="I32" s="22">
        <v>0</v>
      </c>
      <c r="J32" s="22">
        <v>4385931.13</v>
      </c>
      <c r="K32" s="22">
        <v>0</v>
      </c>
      <c r="L32" s="22">
        <v>0</v>
      </c>
      <c r="M32" s="22">
        <v>137860364.89</v>
      </c>
      <c r="N32" s="22">
        <v>0</v>
      </c>
      <c r="O32" s="22">
        <v>0</v>
      </c>
      <c r="P32" s="22">
        <v>48852507.96</v>
      </c>
      <c r="Q32" s="22">
        <v>0</v>
      </c>
      <c r="R32" s="22">
        <v>0</v>
      </c>
      <c r="S32" s="22">
        <v>25307604.55</v>
      </c>
      <c r="T32" s="22">
        <v>0</v>
      </c>
      <c r="U32" s="22">
        <v>0</v>
      </c>
      <c r="V32" s="22">
        <v>0</v>
      </c>
      <c r="W32" s="22">
        <v>0</v>
      </c>
      <c r="X32" s="22">
        <v>1442876.92</v>
      </c>
      <c r="Y32" s="22">
        <v>125301341.83</v>
      </c>
      <c r="Z32" s="22">
        <v>1508172.45</v>
      </c>
      <c r="AA32" s="22">
        <v>0</v>
      </c>
      <c r="AB32" s="22">
        <v>52811489.24</v>
      </c>
      <c r="AC32" s="22">
        <v>0</v>
      </c>
      <c r="AD32" s="22">
        <v>0</v>
      </c>
      <c r="AE32" s="22">
        <v>424747198.94</v>
      </c>
      <c r="AF32" s="22">
        <v>0</v>
      </c>
      <c r="AG32" s="22">
        <v>0</v>
      </c>
      <c r="AH32" s="22">
        <v>1222792.09</v>
      </c>
      <c r="AI32" s="22">
        <v>0</v>
      </c>
      <c r="AJ32" s="22">
        <v>0</v>
      </c>
      <c r="AK32" s="22">
        <v>45421637.13</v>
      </c>
      <c r="AL32" s="22">
        <v>0</v>
      </c>
      <c r="AM32" s="22">
        <v>0</v>
      </c>
      <c r="AN32" s="22">
        <v>105846.22</v>
      </c>
      <c r="AO32" s="22">
        <v>0</v>
      </c>
      <c r="AP32" s="22">
        <v>0</v>
      </c>
      <c r="AQ32" s="22">
        <v>6448695.64</v>
      </c>
      <c r="AR32" s="22">
        <v>0</v>
      </c>
      <c r="AS32" s="22">
        <v>0</v>
      </c>
      <c r="AT32" s="22">
        <v>500000</v>
      </c>
      <c r="AU32" s="22">
        <v>0</v>
      </c>
      <c r="AV32" s="22">
        <v>0</v>
      </c>
      <c r="AW32" s="22">
        <v>547.38</v>
      </c>
      <c r="AX32" s="22">
        <v>0</v>
      </c>
      <c r="AY32" s="22">
        <v>0</v>
      </c>
      <c r="AZ32" s="22">
        <v>19865.87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/>
      <c r="BU32" s="23">
        <f>+C32+F32+I32+L32+O32+R32+U32+X32+AA32+AD32+AG32+AJ32+AM32+AP32+AS32+AV32+AY32+BB32+BE32+BH32+BK32+BN32+BQ32</f>
        <v>1442876.92</v>
      </c>
      <c r="BV32" s="23">
        <f t="shared" si="5"/>
        <v>1037982298.12</v>
      </c>
      <c r="BW32" s="23">
        <f t="shared" si="5"/>
        <v>1508172.45</v>
      </c>
    </row>
    <row r="33" spans="1:75" s="26" customFormat="1" ht="15.75" thickBot="1">
      <c r="A33" s="58">
        <v>200</v>
      </c>
      <c r="B33" s="24" t="s">
        <v>89</v>
      </c>
      <c r="C33" s="25">
        <f aca="true" t="shared" si="6" ref="C33:BN33">SUM(C28:C32)</f>
        <v>104316688.16</v>
      </c>
      <c r="D33" s="25">
        <f t="shared" si="6"/>
        <v>164992475.26</v>
      </c>
      <c r="E33" s="25">
        <f t="shared" si="6"/>
        <v>99585742.78</v>
      </c>
      <c r="F33" s="25">
        <f t="shared" si="6"/>
        <v>2004769.85</v>
      </c>
      <c r="G33" s="25">
        <f t="shared" si="6"/>
        <v>3999.99</v>
      </c>
      <c r="H33" s="25">
        <f t="shared" si="6"/>
        <v>2004769.85</v>
      </c>
      <c r="I33" s="25">
        <f t="shared" si="6"/>
        <v>1200243.42</v>
      </c>
      <c r="J33" s="25">
        <f t="shared" si="6"/>
        <v>4385931.13</v>
      </c>
      <c r="K33" s="25">
        <f t="shared" si="6"/>
        <v>1026027.68</v>
      </c>
      <c r="L33" s="25">
        <f t="shared" si="6"/>
        <v>38711182.43</v>
      </c>
      <c r="M33" s="25">
        <f t="shared" si="6"/>
        <v>137860364.89</v>
      </c>
      <c r="N33" s="25">
        <f t="shared" si="6"/>
        <v>37467897.87</v>
      </c>
      <c r="O33" s="25">
        <f t="shared" si="6"/>
        <v>13824883.02</v>
      </c>
      <c r="P33" s="25">
        <f t="shared" si="6"/>
        <v>48852507.96</v>
      </c>
      <c r="Q33" s="25">
        <f t="shared" si="6"/>
        <v>13943645.83</v>
      </c>
      <c r="R33" s="25">
        <f t="shared" si="6"/>
        <v>12919409.219999999</v>
      </c>
      <c r="S33" s="25">
        <f t="shared" si="6"/>
        <v>25307604.55</v>
      </c>
      <c r="T33" s="25">
        <f t="shared" si="6"/>
        <v>8766328.91</v>
      </c>
      <c r="U33" s="25">
        <f t="shared" si="6"/>
        <v>0</v>
      </c>
      <c r="V33" s="25">
        <f t="shared" si="6"/>
        <v>0</v>
      </c>
      <c r="W33" s="25">
        <f t="shared" si="6"/>
        <v>373.32</v>
      </c>
      <c r="X33" s="25">
        <f t="shared" si="6"/>
        <v>48214487.49</v>
      </c>
      <c r="Y33" s="25">
        <f t="shared" si="6"/>
        <v>125301341.83</v>
      </c>
      <c r="Z33" s="25">
        <f t="shared" si="6"/>
        <v>48667388.230000004</v>
      </c>
      <c r="AA33" s="25">
        <f t="shared" si="6"/>
        <v>41275595.66</v>
      </c>
      <c r="AB33" s="25">
        <f t="shared" si="6"/>
        <v>52811489.24</v>
      </c>
      <c r="AC33" s="25">
        <f t="shared" si="6"/>
        <v>42945957.37</v>
      </c>
      <c r="AD33" s="25">
        <f t="shared" si="6"/>
        <v>306676071.86</v>
      </c>
      <c r="AE33" s="25">
        <f t="shared" si="6"/>
        <v>424747198.94</v>
      </c>
      <c r="AF33" s="25">
        <f t="shared" si="6"/>
        <v>319718364.58</v>
      </c>
      <c r="AG33" s="25">
        <f t="shared" si="6"/>
        <v>1131898.21</v>
      </c>
      <c r="AH33" s="25">
        <f t="shared" si="6"/>
        <v>1222792.09</v>
      </c>
      <c r="AI33" s="25">
        <f t="shared" si="6"/>
        <v>1461863.94</v>
      </c>
      <c r="AJ33" s="25">
        <f t="shared" si="6"/>
        <v>6997384.600000001</v>
      </c>
      <c r="AK33" s="25">
        <f t="shared" si="6"/>
        <v>45421637.13</v>
      </c>
      <c r="AL33" s="25">
        <f t="shared" si="6"/>
        <v>6296868.32</v>
      </c>
      <c r="AM33" s="25">
        <f t="shared" si="6"/>
        <v>7121.78</v>
      </c>
      <c r="AN33" s="25">
        <f t="shared" si="6"/>
        <v>105846.22</v>
      </c>
      <c r="AO33" s="25">
        <f t="shared" si="6"/>
        <v>5598.58</v>
      </c>
      <c r="AP33" s="25">
        <f t="shared" si="6"/>
        <v>2434220.4</v>
      </c>
      <c r="AQ33" s="25">
        <f t="shared" si="6"/>
        <v>6448695.64</v>
      </c>
      <c r="AR33" s="25">
        <f t="shared" si="6"/>
        <v>2392385.4299999997</v>
      </c>
      <c r="AS33" s="25">
        <f t="shared" si="6"/>
        <v>126257.42</v>
      </c>
      <c r="AT33" s="25">
        <f t="shared" si="6"/>
        <v>500000</v>
      </c>
      <c r="AU33" s="25">
        <f t="shared" si="6"/>
        <v>86385.63</v>
      </c>
      <c r="AV33" s="25">
        <f t="shared" si="6"/>
        <v>226166.23</v>
      </c>
      <c r="AW33" s="25">
        <f t="shared" si="6"/>
        <v>547.38</v>
      </c>
      <c r="AX33" s="25">
        <f t="shared" si="6"/>
        <v>138680.25</v>
      </c>
      <c r="AY33" s="25">
        <f t="shared" si="6"/>
        <v>0</v>
      </c>
      <c r="AZ33" s="25">
        <f t="shared" si="6"/>
        <v>19865.87</v>
      </c>
      <c r="BA33" s="25">
        <f t="shared" si="6"/>
        <v>0</v>
      </c>
      <c r="BB33" s="25">
        <f t="shared" si="6"/>
        <v>0</v>
      </c>
      <c r="BC33" s="25">
        <f t="shared" si="6"/>
        <v>0</v>
      </c>
      <c r="BD33" s="25">
        <f t="shared" si="6"/>
        <v>0</v>
      </c>
      <c r="BE33" s="25">
        <f t="shared" si="6"/>
        <v>0</v>
      </c>
      <c r="BF33" s="25">
        <f t="shared" si="6"/>
        <v>0</v>
      </c>
      <c r="BG33" s="25">
        <f t="shared" si="6"/>
        <v>0</v>
      </c>
      <c r="BH33" s="25">
        <f t="shared" si="6"/>
        <v>0</v>
      </c>
      <c r="BI33" s="25">
        <f t="shared" si="6"/>
        <v>0</v>
      </c>
      <c r="BJ33" s="25">
        <f t="shared" si="6"/>
        <v>0</v>
      </c>
      <c r="BK33" s="25">
        <f t="shared" si="6"/>
        <v>0</v>
      </c>
      <c r="BL33" s="25">
        <f t="shared" si="6"/>
        <v>0</v>
      </c>
      <c r="BM33" s="25">
        <f t="shared" si="6"/>
        <v>0</v>
      </c>
      <c r="BN33" s="25">
        <f t="shared" si="6"/>
        <v>0</v>
      </c>
      <c r="BO33" s="25">
        <f aca="true" t="shared" si="7" ref="BO33:BW33">SUM(BO28:BO32)</f>
        <v>0</v>
      </c>
      <c r="BP33" s="25">
        <f t="shared" si="7"/>
        <v>0</v>
      </c>
      <c r="BQ33" s="25">
        <f t="shared" si="7"/>
        <v>0</v>
      </c>
      <c r="BR33" s="25">
        <f t="shared" si="7"/>
        <v>0</v>
      </c>
      <c r="BS33" s="25">
        <f t="shared" si="7"/>
        <v>0</v>
      </c>
      <c r="BT33" s="25"/>
      <c r="BU33" s="25">
        <f t="shared" si="7"/>
        <v>580066379.75</v>
      </c>
      <c r="BV33" s="25">
        <f t="shared" si="7"/>
        <v>1037982298.12</v>
      </c>
      <c r="BW33" s="25">
        <f t="shared" si="7"/>
        <v>584508278.57</v>
      </c>
    </row>
    <row r="34" spans="1:75" ht="13.5" thickTop="1">
      <c r="A34" s="1"/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</row>
    <row r="35" spans="1:75" ht="12.75">
      <c r="A35" s="41"/>
      <c r="B35" s="40" t="s">
        <v>90</v>
      </c>
      <c r="C35" s="36"/>
      <c r="D35" s="37"/>
      <c r="E35" s="37"/>
      <c r="F35" s="37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36"/>
      <c r="S35" s="37"/>
      <c r="T35" s="37"/>
      <c r="U35" s="37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36"/>
      <c r="AH35" s="37"/>
      <c r="AI35" s="37"/>
      <c r="AJ35" s="37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36"/>
      <c r="AW35" s="37"/>
      <c r="AX35" s="37"/>
      <c r="AY35" s="37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36"/>
      <c r="BL35" s="37"/>
      <c r="BM35" s="37"/>
      <c r="BN35" s="37"/>
      <c r="BO35" s="18"/>
      <c r="BP35" s="18"/>
      <c r="BQ35" s="18"/>
      <c r="BR35" s="18"/>
      <c r="BS35" s="18"/>
      <c r="BT35" s="18"/>
      <c r="BU35" s="18"/>
      <c r="BV35" s="18"/>
      <c r="BW35" s="18"/>
    </row>
    <row r="36" spans="1:75" ht="15">
      <c r="A36" s="19">
        <v>301</v>
      </c>
      <c r="B36" s="21" t="s">
        <v>91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2000000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/>
      <c r="BU36" s="23">
        <f>+C36+F36+I36+L36+O36+R36+U36+X36+AA36+AD36+AG36+AJ36+AM36+AP36+AS36+AV36+AY36+BB36+BE36+BH36+BK36+BN36+BQ36</f>
        <v>0</v>
      </c>
      <c r="BV36" s="23">
        <f aca="true" t="shared" si="8" ref="BV36:BW39">+D36+G36+J36+M36+P36+S36+V36+Y36+AB36+AE36+AH36+AK36+AN36+AQ36+AT36+AW36+AZ36+BC36+BF36+BI36+BL36+BO36+BR36</f>
        <v>0</v>
      </c>
      <c r="BW36" s="23">
        <f t="shared" si="8"/>
        <v>2000000</v>
      </c>
    </row>
    <row r="37" spans="1:75" ht="15">
      <c r="A37" s="19">
        <f>A36+1</f>
        <v>302</v>
      </c>
      <c r="B37" s="21" t="s">
        <v>92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/>
      <c r="BU37" s="23">
        <f>+C37+F37+I37+L37+O37+R37+U37+X37+AA37+AD37+AG37+AJ37+AM37+AP37+AS37+AV37+AY37+BB37+BE37+BH37+BK37+BN37+BQ37</f>
        <v>0</v>
      </c>
      <c r="BV37" s="23">
        <f t="shared" si="8"/>
        <v>0</v>
      </c>
      <c r="BW37" s="23">
        <f t="shared" si="8"/>
        <v>0</v>
      </c>
    </row>
    <row r="38" spans="1:75" ht="15">
      <c r="A38" s="19">
        <f>A37+1</f>
        <v>303</v>
      </c>
      <c r="B38" s="21" t="s">
        <v>93</v>
      </c>
      <c r="C38" s="22">
        <v>30000</v>
      </c>
      <c r="D38" s="22">
        <v>0</v>
      </c>
      <c r="E38" s="22">
        <v>30000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  <c r="BO38" s="22">
        <v>0</v>
      </c>
      <c r="BP38" s="22">
        <v>0</v>
      </c>
      <c r="BQ38" s="22">
        <v>0</v>
      </c>
      <c r="BR38" s="22">
        <v>0</v>
      </c>
      <c r="BS38" s="22">
        <v>0</v>
      </c>
      <c r="BT38" s="22"/>
      <c r="BU38" s="23">
        <f>+C38+F38+I38+L38+O38+R38+U38+X38+AA38+AD38+AG38+AJ38+AM38+AP38+AS38+AV38+AY38+BB38+BE38+BH38+BK38+BN38+BQ38</f>
        <v>30000</v>
      </c>
      <c r="BV38" s="23">
        <f t="shared" si="8"/>
        <v>0</v>
      </c>
      <c r="BW38" s="23">
        <f t="shared" si="8"/>
        <v>30000</v>
      </c>
    </row>
    <row r="39" spans="1:75" ht="15">
      <c r="A39" s="19">
        <f>A38+1</f>
        <v>304</v>
      </c>
      <c r="B39" s="21" t="s">
        <v>94</v>
      </c>
      <c r="C39" s="22">
        <v>100000000</v>
      </c>
      <c r="D39" s="22">
        <v>0</v>
      </c>
      <c r="E39" s="22">
        <v>100000000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  <c r="BO39" s="22">
        <v>0</v>
      </c>
      <c r="BP39" s="22">
        <v>0</v>
      </c>
      <c r="BQ39" s="22">
        <v>0</v>
      </c>
      <c r="BR39" s="22">
        <v>0</v>
      </c>
      <c r="BS39" s="22">
        <v>0</v>
      </c>
      <c r="BT39" s="22"/>
      <c r="BU39" s="23">
        <f>+C39+F39+I39+L39+O39+R39+U39+X39+AA39+AD39+AG39+AJ39+AM39+AP39+AS39+AV39+AY39+BB39+BE39+BH39+BK39+BN39+BQ39</f>
        <v>100000000</v>
      </c>
      <c r="BV39" s="23">
        <f t="shared" si="8"/>
        <v>0</v>
      </c>
      <c r="BW39" s="23">
        <f t="shared" si="8"/>
        <v>100000000</v>
      </c>
    </row>
    <row r="40" spans="1:75" s="26" customFormat="1" ht="15.75" thickBot="1">
      <c r="A40" s="58">
        <v>300</v>
      </c>
      <c r="B40" s="24" t="s">
        <v>95</v>
      </c>
      <c r="C40" s="25">
        <f aca="true" t="shared" si="9" ref="C40:BN40">SUM(C36:C39)</f>
        <v>100030000</v>
      </c>
      <c r="D40" s="25">
        <f t="shared" si="9"/>
        <v>0</v>
      </c>
      <c r="E40" s="25">
        <f t="shared" si="9"/>
        <v>100030000</v>
      </c>
      <c r="F40" s="25">
        <f t="shared" si="9"/>
        <v>0</v>
      </c>
      <c r="G40" s="25">
        <f t="shared" si="9"/>
        <v>0</v>
      </c>
      <c r="H40" s="25">
        <f t="shared" si="9"/>
        <v>0</v>
      </c>
      <c r="I40" s="25">
        <f t="shared" si="9"/>
        <v>0</v>
      </c>
      <c r="J40" s="25">
        <f t="shared" si="9"/>
        <v>0</v>
      </c>
      <c r="K40" s="25">
        <f t="shared" si="9"/>
        <v>0</v>
      </c>
      <c r="L40" s="25">
        <f t="shared" si="9"/>
        <v>0</v>
      </c>
      <c r="M40" s="25">
        <f t="shared" si="9"/>
        <v>0</v>
      </c>
      <c r="N40" s="25">
        <f t="shared" si="9"/>
        <v>0</v>
      </c>
      <c r="O40" s="25">
        <f t="shared" si="9"/>
        <v>0</v>
      </c>
      <c r="P40" s="25">
        <f t="shared" si="9"/>
        <v>0</v>
      </c>
      <c r="Q40" s="25">
        <f t="shared" si="9"/>
        <v>0</v>
      </c>
      <c r="R40" s="25">
        <f t="shared" si="9"/>
        <v>0</v>
      </c>
      <c r="S40" s="25">
        <f t="shared" si="9"/>
        <v>0</v>
      </c>
      <c r="T40" s="25">
        <f t="shared" si="9"/>
        <v>0</v>
      </c>
      <c r="U40" s="25">
        <f t="shared" si="9"/>
        <v>0</v>
      </c>
      <c r="V40" s="25">
        <f t="shared" si="9"/>
        <v>0</v>
      </c>
      <c r="W40" s="25">
        <f t="shared" si="9"/>
        <v>0</v>
      </c>
      <c r="X40" s="25">
        <f t="shared" si="9"/>
        <v>0</v>
      </c>
      <c r="Y40" s="25">
        <f t="shared" si="9"/>
        <v>0</v>
      </c>
      <c r="Z40" s="25">
        <f t="shared" si="9"/>
        <v>0</v>
      </c>
      <c r="AA40" s="25">
        <f t="shared" si="9"/>
        <v>0</v>
      </c>
      <c r="AB40" s="25">
        <f t="shared" si="9"/>
        <v>0</v>
      </c>
      <c r="AC40" s="25">
        <f t="shared" si="9"/>
        <v>0</v>
      </c>
      <c r="AD40" s="25">
        <f t="shared" si="9"/>
        <v>0</v>
      </c>
      <c r="AE40" s="25">
        <f t="shared" si="9"/>
        <v>0</v>
      </c>
      <c r="AF40" s="25">
        <f t="shared" si="9"/>
        <v>0</v>
      </c>
      <c r="AG40" s="25">
        <f t="shared" si="9"/>
        <v>0</v>
      </c>
      <c r="AH40" s="25">
        <f t="shared" si="9"/>
        <v>0</v>
      </c>
      <c r="AI40" s="25">
        <f t="shared" si="9"/>
        <v>0</v>
      </c>
      <c r="AJ40" s="25">
        <f t="shared" si="9"/>
        <v>0</v>
      </c>
      <c r="AK40" s="25">
        <f t="shared" si="9"/>
        <v>0</v>
      </c>
      <c r="AL40" s="25">
        <f t="shared" si="9"/>
        <v>0</v>
      </c>
      <c r="AM40" s="25">
        <f t="shared" si="9"/>
        <v>0</v>
      </c>
      <c r="AN40" s="25">
        <f t="shared" si="9"/>
        <v>0</v>
      </c>
      <c r="AO40" s="25">
        <f t="shared" si="9"/>
        <v>0</v>
      </c>
      <c r="AP40" s="25">
        <f t="shared" si="9"/>
        <v>0</v>
      </c>
      <c r="AQ40" s="25">
        <f t="shared" si="9"/>
        <v>0</v>
      </c>
      <c r="AR40" s="25">
        <f t="shared" si="9"/>
        <v>2000000</v>
      </c>
      <c r="AS40" s="25">
        <f t="shared" si="9"/>
        <v>0</v>
      </c>
      <c r="AT40" s="25">
        <f t="shared" si="9"/>
        <v>0</v>
      </c>
      <c r="AU40" s="25">
        <f t="shared" si="9"/>
        <v>0</v>
      </c>
      <c r="AV40" s="25">
        <f t="shared" si="9"/>
        <v>0</v>
      </c>
      <c r="AW40" s="25">
        <f t="shared" si="9"/>
        <v>0</v>
      </c>
      <c r="AX40" s="25">
        <f t="shared" si="9"/>
        <v>0</v>
      </c>
      <c r="AY40" s="25">
        <f t="shared" si="9"/>
        <v>0</v>
      </c>
      <c r="AZ40" s="25">
        <f t="shared" si="9"/>
        <v>0</v>
      </c>
      <c r="BA40" s="25">
        <f t="shared" si="9"/>
        <v>0</v>
      </c>
      <c r="BB40" s="25">
        <f t="shared" si="9"/>
        <v>0</v>
      </c>
      <c r="BC40" s="25">
        <f t="shared" si="9"/>
        <v>0</v>
      </c>
      <c r="BD40" s="25">
        <f t="shared" si="9"/>
        <v>0</v>
      </c>
      <c r="BE40" s="25">
        <f t="shared" si="9"/>
        <v>0</v>
      </c>
      <c r="BF40" s="25">
        <f t="shared" si="9"/>
        <v>0</v>
      </c>
      <c r="BG40" s="25">
        <f t="shared" si="9"/>
        <v>0</v>
      </c>
      <c r="BH40" s="25">
        <f t="shared" si="9"/>
        <v>0</v>
      </c>
      <c r="BI40" s="25">
        <f t="shared" si="9"/>
        <v>0</v>
      </c>
      <c r="BJ40" s="25">
        <f t="shared" si="9"/>
        <v>0</v>
      </c>
      <c r="BK40" s="25">
        <f t="shared" si="9"/>
        <v>0</v>
      </c>
      <c r="BL40" s="25">
        <f t="shared" si="9"/>
        <v>0</v>
      </c>
      <c r="BM40" s="25">
        <f t="shared" si="9"/>
        <v>0</v>
      </c>
      <c r="BN40" s="25">
        <f t="shared" si="9"/>
        <v>0</v>
      </c>
      <c r="BO40" s="25">
        <f aca="true" t="shared" si="10" ref="BO40:BW40">SUM(BO36:BO39)</f>
        <v>0</v>
      </c>
      <c r="BP40" s="25">
        <f t="shared" si="10"/>
        <v>0</v>
      </c>
      <c r="BQ40" s="25">
        <f t="shared" si="10"/>
        <v>0</v>
      </c>
      <c r="BR40" s="25">
        <f t="shared" si="10"/>
        <v>0</v>
      </c>
      <c r="BS40" s="25">
        <f t="shared" si="10"/>
        <v>0</v>
      </c>
      <c r="BT40" s="25"/>
      <c r="BU40" s="25">
        <f t="shared" si="10"/>
        <v>100030000</v>
      </c>
      <c r="BV40" s="25">
        <f t="shared" si="10"/>
        <v>0</v>
      </c>
      <c r="BW40" s="25">
        <f t="shared" si="10"/>
        <v>102030000</v>
      </c>
    </row>
    <row r="41" spans="1:75" ht="13.5" thickTop="1">
      <c r="A41" s="59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</row>
    <row r="42" spans="1:75" ht="12.75">
      <c r="A42" s="41"/>
      <c r="B42" s="40" t="s">
        <v>96</v>
      </c>
      <c r="C42" s="36"/>
      <c r="D42" s="37"/>
      <c r="E42" s="37"/>
      <c r="F42" s="37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36"/>
      <c r="S42" s="37"/>
      <c r="T42" s="37"/>
      <c r="U42" s="37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36"/>
      <c r="AH42" s="37"/>
      <c r="AI42" s="37"/>
      <c r="AJ42" s="37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36"/>
      <c r="AW42" s="37"/>
      <c r="AX42" s="37"/>
      <c r="AY42" s="37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36"/>
      <c r="BL42" s="37"/>
      <c r="BM42" s="37"/>
      <c r="BN42" s="37"/>
      <c r="BO42" s="18"/>
      <c r="BP42" s="18"/>
      <c r="BQ42" s="18"/>
      <c r="BR42" s="18"/>
      <c r="BS42" s="18"/>
      <c r="BT42" s="18"/>
      <c r="BU42" s="18"/>
      <c r="BV42" s="18"/>
      <c r="BW42" s="18"/>
    </row>
    <row r="43" spans="1:75" ht="15">
      <c r="A43" s="19">
        <v>401</v>
      </c>
      <c r="B43" s="21" t="s">
        <v>97</v>
      </c>
      <c r="C43" s="22">
        <v>4672213.01</v>
      </c>
      <c r="D43" s="22">
        <v>0</v>
      </c>
      <c r="E43" s="22">
        <v>4672213.01</v>
      </c>
      <c r="F43" s="22">
        <v>48474.08</v>
      </c>
      <c r="G43" s="22">
        <v>0</v>
      </c>
      <c r="H43" s="22">
        <v>48474.08</v>
      </c>
      <c r="I43" s="22">
        <v>342639.96</v>
      </c>
      <c r="J43" s="22">
        <v>0</v>
      </c>
      <c r="K43" s="22">
        <v>342639.96</v>
      </c>
      <c r="L43" s="22">
        <v>3430889.54</v>
      </c>
      <c r="M43" s="22">
        <v>0</v>
      </c>
      <c r="N43" s="22">
        <v>3430889.54</v>
      </c>
      <c r="O43" s="22">
        <v>4558401.56</v>
      </c>
      <c r="P43" s="22">
        <v>0</v>
      </c>
      <c r="Q43" s="22">
        <v>4558401.56</v>
      </c>
      <c r="R43" s="22">
        <v>1051805.9</v>
      </c>
      <c r="S43" s="22">
        <v>0</v>
      </c>
      <c r="T43" s="22">
        <v>1051805.9</v>
      </c>
      <c r="U43" s="22">
        <v>0</v>
      </c>
      <c r="V43" s="22">
        <v>0</v>
      </c>
      <c r="W43" s="22">
        <v>0</v>
      </c>
      <c r="X43" s="22">
        <v>3628643.18</v>
      </c>
      <c r="Y43" s="22">
        <v>0</v>
      </c>
      <c r="Z43" s="22">
        <v>3628643.18</v>
      </c>
      <c r="AA43" s="22">
        <v>3594031.47</v>
      </c>
      <c r="AB43" s="22">
        <v>0</v>
      </c>
      <c r="AC43" s="22">
        <v>3594031.47</v>
      </c>
      <c r="AD43" s="22">
        <v>30804280</v>
      </c>
      <c r="AE43" s="22">
        <v>0</v>
      </c>
      <c r="AF43" s="22">
        <v>30804280</v>
      </c>
      <c r="AG43" s="22">
        <v>27292.86</v>
      </c>
      <c r="AH43" s="22">
        <v>0</v>
      </c>
      <c r="AI43" s="22">
        <v>27292.86</v>
      </c>
      <c r="AJ43" s="22">
        <v>2337426.96</v>
      </c>
      <c r="AK43" s="22">
        <v>0</v>
      </c>
      <c r="AL43" s="22">
        <v>2337426.96</v>
      </c>
      <c r="AM43" s="22">
        <v>0</v>
      </c>
      <c r="AN43" s="22">
        <v>0</v>
      </c>
      <c r="AO43" s="22">
        <v>0</v>
      </c>
      <c r="AP43" s="22">
        <v>83318.32</v>
      </c>
      <c r="AQ43" s="22">
        <v>0</v>
      </c>
      <c r="AR43" s="22">
        <v>83318.32</v>
      </c>
      <c r="AS43" s="22">
        <v>0</v>
      </c>
      <c r="AT43" s="22">
        <v>0</v>
      </c>
      <c r="AU43" s="22">
        <v>0</v>
      </c>
      <c r="AV43" s="22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 s="22">
        <v>0</v>
      </c>
      <c r="BE43" s="22">
        <v>0</v>
      </c>
      <c r="BF43" s="22">
        <v>0</v>
      </c>
      <c r="BG43" s="22">
        <v>0</v>
      </c>
      <c r="BH43" s="22">
        <v>0</v>
      </c>
      <c r="BI43" s="22">
        <v>0</v>
      </c>
      <c r="BJ43" s="22">
        <v>0</v>
      </c>
      <c r="BK43" s="22">
        <v>0</v>
      </c>
      <c r="BL43" s="22">
        <v>0</v>
      </c>
      <c r="BM43" s="22">
        <v>0</v>
      </c>
      <c r="BN43" s="22">
        <v>0</v>
      </c>
      <c r="BO43" s="22">
        <v>0</v>
      </c>
      <c r="BP43" s="22">
        <v>0</v>
      </c>
      <c r="BQ43" s="22">
        <v>0</v>
      </c>
      <c r="BR43" s="22">
        <v>0</v>
      </c>
      <c r="BS43" s="22">
        <v>0</v>
      </c>
      <c r="BT43" s="22"/>
      <c r="BU43" s="23">
        <f>+C43+F43+I43+L43+O43+R43+U43+X43+AA43+AD43+AG43+AJ43+AM43+AP43+AS43+AV43+AY43+BB43+BE43+BH43+BK43+BN43+BQ43</f>
        <v>54579416.84</v>
      </c>
      <c r="BV43" s="23">
        <f aca="true" t="shared" si="11" ref="BV43:BW46">+D43+G43+J43+M43+P43+S43+V43+Y43+AB43+AE43+AH43+AK43+AN43+AQ43+AT43+AW43+AZ43+BC43+BF43+BI43+BL43+BO43+BR43</f>
        <v>0</v>
      </c>
      <c r="BW43" s="23">
        <f t="shared" si="11"/>
        <v>54579416.84</v>
      </c>
    </row>
    <row r="44" spans="1:75" ht="15">
      <c r="A44" s="19">
        <f>A43+1</f>
        <v>402</v>
      </c>
      <c r="B44" s="21" t="s">
        <v>98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2">
        <v>0</v>
      </c>
      <c r="BF44" s="22">
        <v>0</v>
      </c>
      <c r="BG44" s="22">
        <v>0</v>
      </c>
      <c r="BH44" s="22">
        <v>0</v>
      </c>
      <c r="BI44" s="22">
        <v>0</v>
      </c>
      <c r="BJ44" s="22">
        <v>0</v>
      </c>
      <c r="BK44" s="22">
        <v>0</v>
      </c>
      <c r="BL44" s="22">
        <v>0</v>
      </c>
      <c r="BM44" s="22">
        <v>0</v>
      </c>
      <c r="BN44" s="22">
        <v>0</v>
      </c>
      <c r="BO44" s="22">
        <v>0</v>
      </c>
      <c r="BP44" s="22">
        <v>0</v>
      </c>
      <c r="BQ44" s="22">
        <v>0</v>
      </c>
      <c r="BR44" s="22">
        <v>0</v>
      </c>
      <c r="BS44" s="22">
        <v>0</v>
      </c>
      <c r="BT44" s="22"/>
      <c r="BU44" s="23">
        <f>+C44+F44+I44+L44+O44+R44+U44+X44+AA44+AD44+AG44+AJ44+AM44+AP44+AS44+AV44+AY44+BB44+BE44+BH44+BK44+BN44+BQ44</f>
        <v>0</v>
      </c>
      <c r="BV44" s="23">
        <f t="shared" si="11"/>
        <v>0</v>
      </c>
      <c r="BW44" s="23">
        <f t="shared" si="11"/>
        <v>0</v>
      </c>
    </row>
    <row r="45" spans="1:75" ht="15">
      <c r="A45" s="19">
        <f>A44+1</f>
        <v>403</v>
      </c>
      <c r="B45" s="21" t="s">
        <v>99</v>
      </c>
      <c r="C45" s="22">
        <v>5738361.82</v>
      </c>
      <c r="D45" s="22">
        <v>0</v>
      </c>
      <c r="E45" s="22">
        <v>5738361.82</v>
      </c>
      <c r="F45" s="22">
        <v>154591.35</v>
      </c>
      <c r="G45" s="22">
        <v>0</v>
      </c>
      <c r="H45" s="22">
        <v>154591.35</v>
      </c>
      <c r="I45" s="22">
        <v>165987.72</v>
      </c>
      <c r="J45" s="22">
        <v>0</v>
      </c>
      <c r="K45" s="22">
        <v>165987.72</v>
      </c>
      <c r="L45" s="22">
        <v>9018044.51</v>
      </c>
      <c r="M45" s="22">
        <v>0</v>
      </c>
      <c r="N45" s="22">
        <v>9018044.51</v>
      </c>
      <c r="O45" s="22">
        <v>2535559.73</v>
      </c>
      <c r="P45" s="22">
        <v>0</v>
      </c>
      <c r="Q45" s="22">
        <v>2535559.73</v>
      </c>
      <c r="R45" s="22">
        <v>494752.58</v>
      </c>
      <c r="S45" s="22">
        <v>0</v>
      </c>
      <c r="T45" s="22">
        <v>494752.58</v>
      </c>
      <c r="U45" s="22">
        <v>0</v>
      </c>
      <c r="V45" s="22">
        <v>0</v>
      </c>
      <c r="W45" s="22">
        <v>0</v>
      </c>
      <c r="X45" s="22">
        <v>3582413.67</v>
      </c>
      <c r="Y45" s="22">
        <v>0</v>
      </c>
      <c r="Z45" s="22">
        <v>3582413.67</v>
      </c>
      <c r="AA45" s="22">
        <v>2586496.86</v>
      </c>
      <c r="AB45" s="22">
        <v>0</v>
      </c>
      <c r="AC45" s="22">
        <v>2586496.86</v>
      </c>
      <c r="AD45" s="22">
        <v>30905709.11</v>
      </c>
      <c r="AE45" s="22">
        <v>0</v>
      </c>
      <c r="AF45" s="22">
        <v>30905709.11</v>
      </c>
      <c r="AG45" s="22">
        <v>33417.25</v>
      </c>
      <c r="AH45" s="22">
        <v>0</v>
      </c>
      <c r="AI45" s="22">
        <v>33417.25</v>
      </c>
      <c r="AJ45" s="22">
        <v>2902045.01</v>
      </c>
      <c r="AK45" s="22">
        <v>0</v>
      </c>
      <c r="AL45" s="22">
        <v>2902045.01</v>
      </c>
      <c r="AM45" s="22">
        <v>0</v>
      </c>
      <c r="AN45" s="22">
        <v>0</v>
      </c>
      <c r="AO45" s="22">
        <v>0</v>
      </c>
      <c r="AP45" s="22">
        <v>85249.26</v>
      </c>
      <c r="AQ45" s="22">
        <v>0</v>
      </c>
      <c r="AR45" s="22">
        <v>85249.26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  <c r="BO45" s="22">
        <v>0</v>
      </c>
      <c r="BP45" s="22">
        <v>0</v>
      </c>
      <c r="BQ45" s="22">
        <v>0</v>
      </c>
      <c r="BR45" s="22">
        <v>0</v>
      </c>
      <c r="BS45" s="22">
        <v>0</v>
      </c>
      <c r="BT45" s="22"/>
      <c r="BU45" s="23">
        <f>+C45+F45+I45+L45+O45+R45+U45+X45+AA45+AD45+AG45+AJ45+AM45+AP45+AS45+AV45+AY45+BB45+BE45+BH45+BK45+BN45+BQ45</f>
        <v>58202628.86999999</v>
      </c>
      <c r="BV45" s="23">
        <f t="shared" si="11"/>
        <v>0</v>
      </c>
      <c r="BW45" s="23">
        <f t="shared" si="11"/>
        <v>58202628.86999999</v>
      </c>
    </row>
    <row r="46" spans="1:75" ht="15">
      <c r="A46" s="19">
        <f>A45+1</f>
        <v>404</v>
      </c>
      <c r="B46" s="21" t="s">
        <v>100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0</v>
      </c>
      <c r="BJ46" s="22">
        <v>0</v>
      </c>
      <c r="BK46" s="22">
        <v>0</v>
      </c>
      <c r="BL46" s="22">
        <v>0</v>
      </c>
      <c r="BM46" s="22">
        <v>0</v>
      </c>
      <c r="BN46" s="22">
        <v>0</v>
      </c>
      <c r="BO46" s="22">
        <v>0</v>
      </c>
      <c r="BP46" s="22">
        <v>0</v>
      </c>
      <c r="BQ46" s="22">
        <v>0</v>
      </c>
      <c r="BR46" s="22">
        <v>0</v>
      </c>
      <c r="BS46" s="22">
        <v>0</v>
      </c>
      <c r="BT46" s="22"/>
      <c r="BU46" s="23">
        <f>+C46+F46+I46+L46+O46+R46+U46+X46+AA46+AD46+AG46+AJ46+AM46+AP46+AS46+AV46+AY46+BB46+BE46+BH46+BK46+BN46+BQ46</f>
        <v>0</v>
      </c>
      <c r="BV46" s="23">
        <f t="shared" si="11"/>
        <v>0</v>
      </c>
      <c r="BW46" s="23">
        <f t="shared" si="11"/>
        <v>0</v>
      </c>
    </row>
    <row r="47" spans="1:75" s="26" customFormat="1" ht="15.75" thickBot="1">
      <c r="A47" s="58">
        <v>400</v>
      </c>
      <c r="B47" s="24" t="s">
        <v>101</v>
      </c>
      <c r="C47" s="25">
        <f aca="true" t="shared" si="12" ref="C47:BN47">SUM(C43:C46)</f>
        <v>10410574.83</v>
      </c>
      <c r="D47" s="25">
        <f t="shared" si="12"/>
        <v>0</v>
      </c>
      <c r="E47" s="25">
        <f t="shared" si="12"/>
        <v>10410574.83</v>
      </c>
      <c r="F47" s="25">
        <f t="shared" si="12"/>
        <v>203065.43</v>
      </c>
      <c r="G47" s="25">
        <f t="shared" si="12"/>
        <v>0</v>
      </c>
      <c r="H47" s="25">
        <f t="shared" si="12"/>
        <v>203065.43</v>
      </c>
      <c r="I47" s="25">
        <f t="shared" si="12"/>
        <v>508627.68000000005</v>
      </c>
      <c r="J47" s="25">
        <f t="shared" si="12"/>
        <v>0</v>
      </c>
      <c r="K47" s="25">
        <f t="shared" si="12"/>
        <v>508627.68000000005</v>
      </c>
      <c r="L47" s="25">
        <f t="shared" si="12"/>
        <v>12448934.05</v>
      </c>
      <c r="M47" s="25">
        <f t="shared" si="12"/>
        <v>0</v>
      </c>
      <c r="N47" s="25">
        <f t="shared" si="12"/>
        <v>12448934.05</v>
      </c>
      <c r="O47" s="25">
        <f t="shared" si="12"/>
        <v>7093961.289999999</v>
      </c>
      <c r="P47" s="25">
        <f t="shared" si="12"/>
        <v>0</v>
      </c>
      <c r="Q47" s="25">
        <f t="shared" si="12"/>
        <v>7093961.289999999</v>
      </c>
      <c r="R47" s="25">
        <f t="shared" si="12"/>
        <v>1546558.48</v>
      </c>
      <c r="S47" s="25">
        <f t="shared" si="12"/>
        <v>0</v>
      </c>
      <c r="T47" s="25">
        <f t="shared" si="12"/>
        <v>1546558.48</v>
      </c>
      <c r="U47" s="25">
        <f t="shared" si="12"/>
        <v>0</v>
      </c>
      <c r="V47" s="25">
        <f t="shared" si="12"/>
        <v>0</v>
      </c>
      <c r="W47" s="25">
        <f t="shared" si="12"/>
        <v>0</v>
      </c>
      <c r="X47" s="25">
        <f t="shared" si="12"/>
        <v>7211056.85</v>
      </c>
      <c r="Y47" s="25">
        <f t="shared" si="12"/>
        <v>0</v>
      </c>
      <c r="Z47" s="25">
        <f t="shared" si="12"/>
        <v>7211056.85</v>
      </c>
      <c r="AA47" s="25">
        <f t="shared" si="12"/>
        <v>6180528.33</v>
      </c>
      <c r="AB47" s="25">
        <f t="shared" si="12"/>
        <v>0</v>
      </c>
      <c r="AC47" s="25">
        <f t="shared" si="12"/>
        <v>6180528.33</v>
      </c>
      <c r="AD47" s="25">
        <f t="shared" si="12"/>
        <v>61709989.11</v>
      </c>
      <c r="AE47" s="25">
        <f t="shared" si="12"/>
        <v>0</v>
      </c>
      <c r="AF47" s="25">
        <f t="shared" si="12"/>
        <v>61709989.11</v>
      </c>
      <c r="AG47" s="25">
        <f t="shared" si="12"/>
        <v>60710.11</v>
      </c>
      <c r="AH47" s="25">
        <f t="shared" si="12"/>
        <v>0</v>
      </c>
      <c r="AI47" s="25">
        <f t="shared" si="12"/>
        <v>60710.11</v>
      </c>
      <c r="AJ47" s="25">
        <f t="shared" si="12"/>
        <v>5239471.97</v>
      </c>
      <c r="AK47" s="25">
        <f t="shared" si="12"/>
        <v>0</v>
      </c>
      <c r="AL47" s="25">
        <f t="shared" si="12"/>
        <v>5239471.97</v>
      </c>
      <c r="AM47" s="25">
        <f t="shared" si="12"/>
        <v>0</v>
      </c>
      <c r="AN47" s="25">
        <f t="shared" si="12"/>
        <v>0</v>
      </c>
      <c r="AO47" s="25">
        <f t="shared" si="12"/>
        <v>0</v>
      </c>
      <c r="AP47" s="25">
        <f t="shared" si="12"/>
        <v>168567.58000000002</v>
      </c>
      <c r="AQ47" s="25">
        <f t="shared" si="12"/>
        <v>0</v>
      </c>
      <c r="AR47" s="25">
        <f t="shared" si="12"/>
        <v>168567.58000000002</v>
      </c>
      <c r="AS47" s="25">
        <f t="shared" si="12"/>
        <v>0</v>
      </c>
      <c r="AT47" s="25">
        <f t="shared" si="12"/>
        <v>0</v>
      </c>
      <c r="AU47" s="25">
        <f t="shared" si="12"/>
        <v>0</v>
      </c>
      <c r="AV47" s="25">
        <f t="shared" si="12"/>
        <v>0</v>
      </c>
      <c r="AW47" s="25">
        <f t="shared" si="12"/>
        <v>0</v>
      </c>
      <c r="AX47" s="25">
        <f t="shared" si="12"/>
        <v>0</v>
      </c>
      <c r="AY47" s="25">
        <f t="shared" si="12"/>
        <v>0</v>
      </c>
      <c r="AZ47" s="25">
        <f t="shared" si="12"/>
        <v>0</v>
      </c>
      <c r="BA47" s="25">
        <f t="shared" si="12"/>
        <v>0</v>
      </c>
      <c r="BB47" s="25">
        <f t="shared" si="12"/>
        <v>0</v>
      </c>
      <c r="BC47" s="25">
        <f t="shared" si="12"/>
        <v>0</v>
      </c>
      <c r="BD47" s="25">
        <f t="shared" si="12"/>
        <v>0</v>
      </c>
      <c r="BE47" s="25">
        <f t="shared" si="12"/>
        <v>0</v>
      </c>
      <c r="BF47" s="25">
        <f t="shared" si="12"/>
        <v>0</v>
      </c>
      <c r="BG47" s="25">
        <f t="shared" si="12"/>
        <v>0</v>
      </c>
      <c r="BH47" s="25">
        <f t="shared" si="12"/>
        <v>0</v>
      </c>
      <c r="BI47" s="25">
        <f t="shared" si="12"/>
        <v>0</v>
      </c>
      <c r="BJ47" s="25">
        <f t="shared" si="12"/>
        <v>0</v>
      </c>
      <c r="BK47" s="25">
        <f t="shared" si="12"/>
        <v>0</v>
      </c>
      <c r="BL47" s="25">
        <f t="shared" si="12"/>
        <v>0</v>
      </c>
      <c r="BM47" s="25">
        <f t="shared" si="12"/>
        <v>0</v>
      </c>
      <c r="BN47" s="25">
        <f t="shared" si="12"/>
        <v>0</v>
      </c>
      <c r="BO47" s="25">
        <f aca="true" t="shared" si="13" ref="BO47:BW47">SUM(BO43:BO46)</f>
        <v>0</v>
      </c>
      <c r="BP47" s="25">
        <f t="shared" si="13"/>
        <v>0</v>
      </c>
      <c r="BQ47" s="25">
        <f t="shared" si="13"/>
        <v>0</v>
      </c>
      <c r="BR47" s="25">
        <f t="shared" si="13"/>
        <v>0</v>
      </c>
      <c r="BS47" s="25">
        <f t="shared" si="13"/>
        <v>0</v>
      </c>
      <c r="BT47" s="25"/>
      <c r="BU47" s="25">
        <f t="shared" si="13"/>
        <v>112782045.71</v>
      </c>
      <c r="BV47" s="25">
        <f t="shared" si="13"/>
        <v>0</v>
      </c>
      <c r="BW47" s="25">
        <f t="shared" si="13"/>
        <v>112782045.71</v>
      </c>
    </row>
    <row r="48" spans="1:75" ht="13.5" thickTop="1">
      <c r="A48" s="59"/>
      <c r="B48" s="6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</row>
    <row r="49" spans="1:75" ht="12.75">
      <c r="A49" s="41"/>
      <c r="B49" s="40" t="s">
        <v>102</v>
      </c>
      <c r="C49" s="36"/>
      <c r="D49" s="37"/>
      <c r="E49" s="37"/>
      <c r="F49" s="37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36"/>
      <c r="S49" s="37"/>
      <c r="T49" s="37"/>
      <c r="U49" s="37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36"/>
      <c r="AH49" s="37"/>
      <c r="AI49" s="37"/>
      <c r="AJ49" s="37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36"/>
      <c r="AW49" s="37"/>
      <c r="AX49" s="37"/>
      <c r="AY49" s="37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36"/>
      <c r="BL49" s="37"/>
      <c r="BM49" s="37"/>
      <c r="BN49" s="37"/>
      <c r="BO49" s="18"/>
      <c r="BP49" s="18"/>
      <c r="BQ49" s="18"/>
      <c r="BR49" s="18"/>
      <c r="BS49" s="18"/>
      <c r="BT49" s="18"/>
      <c r="BU49" s="18"/>
      <c r="BV49" s="18"/>
      <c r="BW49" s="18"/>
    </row>
    <row r="50" spans="1:75" ht="15">
      <c r="A50" s="19">
        <v>501</v>
      </c>
      <c r="B50" s="21" t="s">
        <v>103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22">
        <v>0</v>
      </c>
      <c r="AX50" s="22">
        <v>0</v>
      </c>
      <c r="AY50" s="22">
        <v>0</v>
      </c>
      <c r="AZ50" s="22">
        <v>0</v>
      </c>
      <c r="BA50" s="22">
        <v>0</v>
      </c>
      <c r="BB50" s="22">
        <v>0</v>
      </c>
      <c r="BC50" s="22">
        <v>0</v>
      </c>
      <c r="BD50" s="22">
        <v>0</v>
      </c>
      <c r="BE50" s="22">
        <v>0</v>
      </c>
      <c r="BF50" s="22">
        <v>0</v>
      </c>
      <c r="BG50" s="22">
        <v>0</v>
      </c>
      <c r="BH50" s="22">
        <v>0</v>
      </c>
      <c r="BI50" s="22">
        <v>0</v>
      </c>
      <c r="BJ50" s="22">
        <v>0</v>
      </c>
      <c r="BK50" s="22">
        <v>0</v>
      </c>
      <c r="BL50" s="22">
        <v>0</v>
      </c>
      <c r="BM50" s="22">
        <v>0</v>
      </c>
      <c r="BN50" s="22">
        <v>0</v>
      </c>
      <c r="BO50" s="22">
        <v>0</v>
      </c>
      <c r="BP50" s="22">
        <v>0</v>
      </c>
      <c r="BQ50" s="22">
        <v>0</v>
      </c>
      <c r="BR50" s="22">
        <v>0</v>
      </c>
      <c r="BS50" s="22">
        <v>0</v>
      </c>
      <c r="BT50" s="22"/>
      <c r="BU50" s="23">
        <f aca="true" t="shared" si="14" ref="BU50:BW51">+C50+F50+I50+L50+O50+R50+U50+X50+AA50+AD50+AG50+AJ50+AM50+AP50+AS50+AV50+AY50+BB50+BE50+BH50+BK50+BN50+BQ50</f>
        <v>0</v>
      </c>
      <c r="BV50" s="23">
        <f t="shared" si="14"/>
        <v>0</v>
      </c>
      <c r="BW50" s="23">
        <f t="shared" si="14"/>
        <v>0</v>
      </c>
    </row>
    <row r="51" spans="1:75" s="26" customFormat="1" ht="15.75" thickBot="1">
      <c r="A51" s="58">
        <v>500</v>
      </c>
      <c r="B51" s="24" t="s">
        <v>104</v>
      </c>
      <c r="C51" s="25">
        <f aca="true" t="shared" si="15" ref="C51:BN51">SUM(C50)</f>
        <v>0</v>
      </c>
      <c r="D51" s="25">
        <f t="shared" si="15"/>
        <v>0</v>
      </c>
      <c r="E51" s="25">
        <f t="shared" si="15"/>
        <v>0</v>
      </c>
      <c r="F51" s="25">
        <f t="shared" si="15"/>
        <v>0</v>
      </c>
      <c r="G51" s="25">
        <f t="shared" si="15"/>
        <v>0</v>
      </c>
      <c r="H51" s="25">
        <f t="shared" si="15"/>
        <v>0</v>
      </c>
      <c r="I51" s="25">
        <f t="shared" si="15"/>
        <v>0</v>
      </c>
      <c r="J51" s="25">
        <f t="shared" si="15"/>
        <v>0</v>
      </c>
      <c r="K51" s="25">
        <f t="shared" si="15"/>
        <v>0</v>
      </c>
      <c r="L51" s="25">
        <f t="shared" si="15"/>
        <v>0</v>
      </c>
      <c r="M51" s="25">
        <f t="shared" si="15"/>
        <v>0</v>
      </c>
      <c r="N51" s="25">
        <f t="shared" si="15"/>
        <v>0</v>
      </c>
      <c r="O51" s="25">
        <f t="shared" si="15"/>
        <v>0</v>
      </c>
      <c r="P51" s="25">
        <f t="shared" si="15"/>
        <v>0</v>
      </c>
      <c r="Q51" s="25">
        <f t="shared" si="15"/>
        <v>0</v>
      </c>
      <c r="R51" s="25">
        <f t="shared" si="15"/>
        <v>0</v>
      </c>
      <c r="S51" s="25">
        <f t="shared" si="15"/>
        <v>0</v>
      </c>
      <c r="T51" s="25">
        <f t="shared" si="15"/>
        <v>0</v>
      </c>
      <c r="U51" s="25">
        <f t="shared" si="15"/>
        <v>0</v>
      </c>
      <c r="V51" s="25">
        <f t="shared" si="15"/>
        <v>0</v>
      </c>
      <c r="W51" s="25">
        <f t="shared" si="15"/>
        <v>0</v>
      </c>
      <c r="X51" s="25">
        <f t="shared" si="15"/>
        <v>0</v>
      </c>
      <c r="Y51" s="25">
        <f t="shared" si="15"/>
        <v>0</v>
      </c>
      <c r="Z51" s="25">
        <f t="shared" si="15"/>
        <v>0</v>
      </c>
      <c r="AA51" s="25">
        <f t="shared" si="15"/>
        <v>0</v>
      </c>
      <c r="AB51" s="25">
        <f t="shared" si="15"/>
        <v>0</v>
      </c>
      <c r="AC51" s="25">
        <f t="shared" si="15"/>
        <v>0</v>
      </c>
      <c r="AD51" s="25">
        <f t="shared" si="15"/>
        <v>0</v>
      </c>
      <c r="AE51" s="25">
        <f t="shared" si="15"/>
        <v>0</v>
      </c>
      <c r="AF51" s="25">
        <f t="shared" si="15"/>
        <v>0</v>
      </c>
      <c r="AG51" s="25">
        <f t="shared" si="15"/>
        <v>0</v>
      </c>
      <c r="AH51" s="25">
        <f t="shared" si="15"/>
        <v>0</v>
      </c>
      <c r="AI51" s="25">
        <f t="shared" si="15"/>
        <v>0</v>
      </c>
      <c r="AJ51" s="25">
        <f t="shared" si="15"/>
        <v>0</v>
      </c>
      <c r="AK51" s="25">
        <f t="shared" si="15"/>
        <v>0</v>
      </c>
      <c r="AL51" s="25">
        <f t="shared" si="15"/>
        <v>0</v>
      </c>
      <c r="AM51" s="25">
        <f t="shared" si="15"/>
        <v>0</v>
      </c>
      <c r="AN51" s="25">
        <f t="shared" si="15"/>
        <v>0</v>
      </c>
      <c r="AO51" s="25">
        <f t="shared" si="15"/>
        <v>0</v>
      </c>
      <c r="AP51" s="25">
        <f t="shared" si="15"/>
        <v>0</v>
      </c>
      <c r="AQ51" s="25">
        <f t="shared" si="15"/>
        <v>0</v>
      </c>
      <c r="AR51" s="25">
        <f t="shared" si="15"/>
        <v>0</v>
      </c>
      <c r="AS51" s="25">
        <f t="shared" si="15"/>
        <v>0</v>
      </c>
      <c r="AT51" s="25">
        <f t="shared" si="15"/>
        <v>0</v>
      </c>
      <c r="AU51" s="25">
        <f t="shared" si="15"/>
        <v>0</v>
      </c>
      <c r="AV51" s="25">
        <f t="shared" si="15"/>
        <v>0</v>
      </c>
      <c r="AW51" s="25">
        <f t="shared" si="15"/>
        <v>0</v>
      </c>
      <c r="AX51" s="25">
        <f t="shared" si="15"/>
        <v>0</v>
      </c>
      <c r="AY51" s="25">
        <f t="shared" si="15"/>
        <v>0</v>
      </c>
      <c r="AZ51" s="25">
        <f t="shared" si="15"/>
        <v>0</v>
      </c>
      <c r="BA51" s="25">
        <f t="shared" si="15"/>
        <v>0</v>
      </c>
      <c r="BB51" s="25">
        <f t="shared" si="15"/>
        <v>0</v>
      </c>
      <c r="BC51" s="25">
        <f t="shared" si="15"/>
        <v>0</v>
      </c>
      <c r="BD51" s="25">
        <f t="shared" si="15"/>
        <v>0</v>
      </c>
      <c r="BE51" s="25">
        <f t="shared" si="15"/>
        <v>0</v>
      </c>
      <c r="BF51" s="25">
        <f t="shared" si="15"/>
        <v>0</v>
      </c>
      <c r="BG51" s="25">
        <f t="shared" si="15"/>
        <v>0</v>
      </c>
      <c r="BH51" s="25">
        <f t="shared" si="15"/>
        <v>0</v>
      </c>
      <c r="BI51" s="25">
        <f t="shared" si="15"/>
        <v>0</v>
      </c>
      <c r="BJ51" s="25">
        <f t="shared" si="15"/>
        <v>0</v>
      </c>
      <c r="BK51" s="25">
        <f t="shared" si="15"/>
        <v>0</v>
      </c>
      <c r="BL51" s="25">
        <f t="shared" si="15"/>
        <v>0</v>
      </c>
      <c r="BM51" s="25">
        <f t="shared" si="15"/>
        <v>0</v>
      </c>
      <c r="BN51" s="25">
        <f t="shared" si="15"/>
        <v>0</v>
      </c>
      <c r="BO51" s="25">
        <f>SUM(BO50)</f>
        <v>0</v>
      </c>
      <c r="BP51" s="25">
        <f>SUM(BP50)</f>
        <v>0</v>
      </c>
      <c r="BQ51" s="25">
        <f>SUM(BQ50)</f>
        <v>0</v>
      </c>
      <c r="BR51" s="25">
        <f>SUM(BR50)</f>
        <v>0</v>
      </c>
      <c r="BS51" s="25">
        <f>SUM(BS50)</f>
        <v>0</v>
      </c>
      <c r="BT51" s="25"/>
      <c r="BU51" s="23">
        <f t="shared" si="14"/>
        <v>0</v>
      </c>
      <c r="BV51" s="23">
        <f t="shared" si="14"/>
        <v>0</v>
      </c>
      <c r="BW51" s="23">
        <f t="shared" si="14"/>
        <v>0</v>
      </c>
    </row>
    <row r="52" spans="1:75" ht="13.5" thickTop="1">
      <c r="A52" s="59"/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</row>
    <row r="53" spans="1:75" ht="12.75">
      <c r="A53" s="41"/>
      <c r="B53" s="40" t="s">
        <v>105</v>
      </c>
      <c r="C53" s="36"/>
      <c r="D53" s="37"/>
      <c r="E53" s="37"/>
      <c r="F53" s="37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36"/>
      <c r="S53" s="37"/>
      <c r="T53" s="37"/>
      <c r="U53" s="37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36"/>
      <c r="AH53" s="37"/>
      <c r="AI53" s="37"/>
      <c r="AJ53" s="37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36"/>
      <c r="AW53" s="37"/>
      <c r="AX53" s="37"/>
      <c r="AY53" s="37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36"/>
      <c r="BL53" s="37"/>
      <c r="BM53" s="37"/>
      <c r="BN53" s="37"/>
      <c r="BO53" s="18"/>
      <c r="BP53" s="18"/>
      <c r="BQ53" s="18"/>
      <c r="BR53" s="18"/>
      <c r="BS53" s="18"/>
      <c r="BT53" s="18"/>
      <c r="BU53" s="18"/>
      <c r="BV53" s="18"/>
      <c r="BW53" s="18"/>
    </row>
    <row r="54" spans="1:75" ht="15">
      <c r="A54" s="19">
        <v>701</v>
      </c>
      <c r="B54" s="21" t="s">
        <v>106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22">
        <v>0</v>
      </c>
      <c r="BA54" s="22">
        <v>0</v>
      </c>
      <c r="BB54" s="22">
        <v>0</v>
      </c>
      <c r="BC54" s="22">
        <v>0</v>
      </c>
      <c r="BD54" s="22">
        <v>0</v>
      </c>
      <c r="BE54" s="22">
        <v>0</v>
      </c>
      <c r="BF54" s="22">
        <v>0</v>
      </c>
      <c r="BG54" s="22">
        <v>0</v>
      </c>
      <c r="BH54" s="22">
        <v>0</v>
      </c>
      <c r="BI54" s="22">
        <v>0</v>
      </c>
      <c r="BJ54" s="22">
        <v>0</v>
      </c>
      <c r="BK54" s="22">
        <v>0</v>
      </c>
      <c r="BL54" s="22">
        <v>0</v>
      </c>
      <c r="BM54" s="22">
        <v>0</v>
      </c>
      <c r="BN54" s="22">
        <v>0</v>
      </c>
      <c r="BO54" s="22">
        <v>0</v>
      </c>
      <c r="BP54" s="22">
        <v>0</v>
      </c>
      <c r="BQ54" s="22">
        <v>322126429.19</v>
      </c>
      <c r="BR54" s="22">
        <v>0</v>
      </c>
      <c r="BS54" s="22">
        <v>326198491.64</v>
      </c>
      <c r="BT54" s="22"/>
      <c r="BU54" s="23">
        <f aca="true" t="shared" si="16" ref="BU54:BW56">+C54+F54+I54+L54+O54+R54+U54+X54+AA54+AD54+AG54+AJ54+AM54+AP54+AS54+AV54+AY54+BB54+BE54+BH54+BK54+BN54+BQ54</f>
        <v>322126429.19</v>
      </c>
      <c r="BV54" s="23">
        <f t="shared" si="16"/>
        <v>0</v>
      </c>
      <c r="BW54" s="23">
        <f t="shared" si="16"/>
        <v>326198491.64</v>
      </c>
    </row>
    <row r="55" spans="1:75" ht="15">
      <c r="A55" s="19">
        <f>A54+1</f>
        <v>702</v>
      </c>
      <c r="B55" s="21" t="s">
        <v>107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 s="22">
        <v>0</v>
      </c>
      <c r="BE55" s="22">
        <v>0</v>
      </c>
      <c r="BF55" s="22">
        <v>0</v>
      </c>
      <c r="BG55" s="22">
        <v>0</v>
      </c>
      <c r="BH55" s="22">
        <v>0</v>
      </c>
      <c r="BI55" s="22">
        <v>0</v>
      </c>
      <c r="BJ55" s="22">
        <v>0</v>
      </c>
      <c r="BK55" s="22">
        <v>0</v>
      </c>
      <c r="BL55" s="22">
        <v>0</v>
      </c>
      <c r="BM55" s="22">
        <v>0</v>
      </c>
      <c r="BN55" s="22">
        <v>0</v>
      </c>
      <c r="BO55" s="22">
        <v>0</v>
      </c>
      <c r="BP55" s="22">
        <v>0</v>
      </c>
      <c r="BQ55" s="22">
        <v>37169330.88</v>
      </c>
      <c r="BR55" s="22">
        <v>0</v>
      </c>
      <c r="BS55" s="22">
        <v>41101658.6</v>
      </c>
      <c r="BT55" s="22"/>
      <c r="BU55" s="23">
        <f t="shared" si="16"/>
        <v>37169330.88</v>
      </c>
      <c r="BV55" s="23">
        <f t="shared" si="16"/>
        <v>0</v>
      </c>
      <c r="BW55" s="23">
        <f t="shared" si="16"/>
        <v>41101658.6</v>
      </c>
    </row>
    <row r="56" spans="1:75" s="26" customFormat="1" ht="15.75" thickBot="1">
      <c r="A56" s="58">
        <v>700</v>
      </c>
      <c r="B56" s="24" t="s">
        <v>108</v>
      </c>
      <c r="C56" s="25">
        <f aca="true" t="shared" si="17" ref="C56:BN56">SUM(C54:C55)</f>
        <v>0</v>
      </c>
      <c r="D56" s="25">
        <f t="shared" si="17"/>
        <v>0</v>
      </c>
      <c r="E56" s="25">
        <f t="shared" si="17"/>
        <v>0</v>
      </c>
      <c r="F56" s="25">
        <f t="shared" si="17"/>
        <v>0</v>
      </c>
      <c r="G56" s="25">
        <f t="shared" si="17"/>
        <v>0</v>
      </c>
      <c r="H56" s="25">
        <f t="shared" si="17"/>
        <v>0</v>
      </c>
      <c r="I56" s="25">
        <f t="shared" si="17"/>
        <v>0</v>
      </c>
      <c r="J56" s="25">
        <f t="shared" si="17"/>
        <v>0</v>
      </c>
      <c r="K56" s="25">
        <f t="shared" si="17"/>
        <v>0</v>
      </c>
      <c r="L56" s="25">
        <f t="shared" si="17"/>
        <v>0</v>
      </c>
      <c r="M56" s="25">
        <f t="shared" si="17"/>
        <v>0</v>
      </c>
      <c r="N56" s="25">
        <f t="shared" si="17"/>
        <v>0</v>
      </c>
      <c r="O56" s="25">
        <f t="shared" si="17"/>
        <v>0</v>
      </c>
      <c r="P56" s="25">
        <f t="shared" si="17"/>
        <v>0</v>
      </c>
      <c r="Q56" s="25">
        <f t="shared" si="17"/>
        <v>0</v>
      </c>
      <c r="R56" s="25">
        <f t="shared" si="17"/>
        <v>0</v>
      </c>
      <c r="S56" s="25">
        <f t="shared" si="17"/>
        <v>0</v>
      </c>
      <c r="T56" s="25">
        <f t="shared" si="17"/>
        <v>0</v>
      </c>
      <c r="U56" s="25">
        <f t="shared" si="17"/>
        <v>0</v>
      </c>
      <c r="V56" s="25">
        <f t="shared" si="17"/>
        <v>0</v>
      </c>
      <c r="W56" s="25">
        <f t="shared" si="17"/>
        <v>0</v>
      </c>
      <c r="X56" s="25">
        <f t="shared" si="17"/>
        <v>0</v>
      </c>
      <c r="Y56" s="25">
        <f t="shared" si="17"/>
        <v>0</v>
      </c>
      <c r="Z56" s="25">
        <f t="shared" si="17"/>
        <v>0</v>
      </c>
      <c r="AA56" s="25">
        <f t="shared" si="17"/>
        <v>0</v>
      </c>
      <c r="AB56" s="25">
        <f t="shared" si="17"/>
        <v>0</v>
      </c>
      <c r="AC56" s="25">
        <f t="shared" si="17"/>
        <v>0</v>
      </c>
      <c r="AD56" s="25">
        <f t="shared" si="17"/>
        <v>0</v>
      </c>
      <c r="AE56" s="25">
        <f t="shared" si="17"/>
        <v>0</v>
      </c>
      <c r="AF56" s="25">
        <f t="shared" si="17"/>
        <v>0</v>
      </c>
      <c r="AG56" s="25">
        <f t="shared" si="17"/>
        <v>0</v>
      </c>
      <c r="AH56" s="25">
        <f t="shared" si="17"/>
        <v>0</v>
      </c>
      <c r="AI56" s="25">
        <f t="shared" si="17"/>
        <v>0</v>
      </c>
      <c r="AJ56" s="25">
        <f t="shared" si="17"/>
        <v>0</v>
      </c>
      <c r="AK56" s="25">
        <f t="shared" si="17"/>
        <v>0</v>
      </c>
      <c r="AL56" s="25">
        <f t="shared" si="17"/>
        <v>0</v>
      </c>
      <c r="AM56" s="25">
        <f t="shared" si="17"/>
        <v>0</v>
      </c>
      <c r="AN56" s="25">
        <f t="shared" si="17"/>
        <v>0</v>
      </c>
      <c r="AO56" s="25">
        <f t="shared" si="17"/>
        <v>0</v>
      </c>
      <c r="AP56" s="25">
        <f t="shared" si="17"/>
        <v>0</v>
      </c>
      <c r="AQ56" s="25">
        <f t="shared" si="17"/>
        <v>0</v>
      </c>
      <c r="AR56" s="25">
        <f t="shared" si="17"/>
        <v>0</v>
      </c>
      <c r="AS56" s="25">
        <f t="shared" si="17"/>
        <v>0</v>
      </c>
      <c r="AT56" s="25">
        <f t="shared" si="17"/>
        <v>0</v>
      </c>
      <c r="AU56" s="25">
        <f t="shared" si="17"/>
        <v>0</v>
      </c>
      <c r="AV56" s="25">
        <f t="shared" si="17"/>
        <v>0</v>
      </c>
      <c r="AW56" s="25">
        <f t="shared" si="17"/>
        <v>0</v>
      </c>
      <c r="AX56" s="25">
        <f t="shared" si="17"/>
        <v>0</v>
      </c>
      <c r="AY56" s="25">
        <f t="shared" si="17"/>
        <v>0</v>
      </c>
      <c r="AZ56" s="25">
        <f t="shared" si="17"/>
        <v>0</v>
      </c>
      <c r="BA56" s="25">
        <f t="shared" si="17"/>
        <v>0</v>
      </c>
      <c r="BB56" s="25">
        <f t="shared" si="17"/>
        <v>0</v>
      </c>
      <c r="BC56" s="25">
        <f t="shared" si="17"/>
        <v>0</v>
      </c>
      <c r="BD56" s="25">
        <f t="shared" si="17"/>
        <v>0</v>
      </c>
      <c r="BE56" s="25">
        <f t="shared" si="17"/>
        <v>0</v>
      </c>
      <c r="BF56" s="25">
        <f t="shared" si="17"/>
        <v>0</v>
      </c>
      <c r="BG56" s="25">
        <f t="shared" si="17"/>
        <v>0</v>
      </c>
      <c r="BH56" s="25">
        <f t="shared" si="17"/>
        <v>0</v>
      </c>
      <c r="BI56" s="25">
        <f t="shared" si="17"/>
        <v>0</v>
      </c>
      <c r="BJ56" s="25">
        <f t="shared" si="17"/>
        <v>0</v>
      </c>
      <c r="BK56" s="25">
        <f t="shared" si="17"/>
        <v>0</v>
      </c>
      <c r="BL56" s="25">
        <f t="shared" si="17"/>
        <v>0</v>
      </c>
      <c r="BM56" s="25">
        <f t="shared" si="17"/>
        <v>0</v>
      </c>
      <c r="BN56" s="25">
        <f t="shared" si="17"/>
        <v>0</v>
      </c>
      <c r="BO56" s="25">
        <f>SUM(BO54:BO55)</f>
        <v>0</v>
      </c>
      <c r="BP56" s="25">
        <f>SUM(BP54:BP55)</f>
        <v>0</v>
      </c>
      <c r="BQ56" s="25">
        <f>SUM(BQ54:BQ55)</f>
        <v>359295760.07</v>
      </c>
      <c r="BR56" s="25">
        <f>SUM(BR54:BR55)</f>
        <v>0</v>
      </c>
      <c r="BS56" s="25">
        <f>SUM(BS54:BS55)</f>
        <v>367300150.24</v>
      </c>
      <c r="BT56" s="25"/>
      <c r="BU56" s="23">
        <f t="shared" si="16"/>
        <v>359295760.07</v>
      </c>
      <c r="BV56" s="23">
        <f t="shared" si="16"/>
        <v>0</v>
      </c>
      <c r="BW56" s="23">
        <f t="shared" si="16"/>
        <v>367300150.24</v>
      </c>
    </row>
    <row r="57" spans="1:75" ht="16.5" thickBot="1" thickTop="1">
      <c r="A57" s="29"/>
      <c r="B57" s="30" t="s">
        <v>109</v>
      </c>
      <c r="C57" s="31">
        <f aca="true" t="shared" si="18" ref="C57:BN57">+C25+C33+C40+C47+C51+C56</f>
        <v>609438875</v>
      </c>
      <c r="D57" s="31">
        <f t="shared" si="18"/>
        <v>194353892.91</v>
      </c>
      <c r="E57" s="31">
        <f t="shared" si="18"/>
        <v>617874405.5400001</v>
      </c>
      <c r="F57" s="31">
        <f t="shared" si="18"/>
        <v>4978792.8</v>
      </c>
      <c r="G57" s="31">
        <f t="shared" si="18"/>
        <v>3999.99</v>
      </c>
      <c r="H57" s="31">
        <f t="shared" si="18"/>
        <v>4969218.67</v>
      </c>
      <c r="I57" s="31">
        <f t="shared" si="18"/>
        <v>151908939.29</v>
      </c>
      <c r="J57" s="31">
        <f t="shared" si="18"/>
        <v>4385931.13</v>
      </c>
      <c r="K57" s="31">
        <f t="shared" si="18"/>
        <v>151358499.44</v>
      </c>
      <c r="L57" s="31">
        <f t="shared" si="18"/>
        <v>311183927.99</v>
      </c>
      <c r="M57" s="31">
        <f t="shared" si="18"/>
        <v>137860364.89</v>
      </c>
      <c r="N57" s="31">
        <f t="shared" si="18"/>
        <v>301465723.61</v>
      </c>
      <c r="O57" s="31">
        <f t="shared" si="18"/>
        <v>103799376.03</v>
      </c>
      <c r="P57" s="31">
        <f t="shared" si="18"/>
        <v>48852507.96</v>
      </c>
      <c r="Q57" s="31">
        <f t="shared" si="18"/>
        <v>105792221.70000002</v>
      </c>
      <c r="R57" s="31">
        <f t="shared" si="18"/>
        <v>33356830.09</v>
      </c>
      <c r="S57" s="31">
        <f t="shared" si="18"/>
        <v>25307604.55</v>
      </c>
      <c r="T57" s="31">
        <f t="shared" si="18"/>
        <v>27618819.429999996</v>
      </c>
      <c r="U57" s="31">
        <f t="shared" si="18"/>
        <v>1752643.69</v>
      </c>
      <c r="V57" s="31">
        <f t="shared" si="18"/>
        <v>0</v>
      </c>
      <c r="W57" s="31">
        <f t="shared" si="18"/>
        <v>1401951.1400000001</v>
      </c>
      <c r="X57" s="31">
        <f t="shared" si="18"/>
        <v>158156696.49</v>
      </c>
      <c r="Y57" s="31">
        <f t="shared" si="18"/>
        <v>125301341.83</v>
      </c>
      <c r="Z57" s="31">
        <f t="shared" si="18"/>
        <v>162349514.51</v>
      </c>
      <c r="AA57" s="31">
        <f t="shared" si="18"/>
        <v>398306757.43</v>
      </c>
      <c r="AB57" s="31">
        <f t="shared" si="18"/>
        <v>52811489.24</v>
      </c>
      <c r="AC57" s="31">
        <f t="shared" si="18"/>
        <v>391655639.07</v>
      </c>
      <c r="AD57" s="31">
        <f t="shared" si="18"/>
        <v>1374941615.36</v>
      </c>
      <c r="AE57" s="31">
        <f t="shared" si="18"/>
        <v>424747198.94</v>
      </c>
      <c r="AF57" s="31">
        <f t="shared" si="18"/>
        <v>1353453236.5199997</v>
      </c>
      <c r="AG57" s="31">
        <f t="shared" si="18"/>
        <v>3150113.31</v>
      </c>
      <c r="AH57" s="31">
        <f t="shared" si="18"/>
        <v>1222792.09</v>
      </c>
      <c r="AI57" s="31">
        <f t="shared" si="18"/>
        <v>3442751.28</v>
      </c>
      <c r="AJ57" s="31">
        <f t="shared" si="18"/>
        <v>423639057.6500001</v>
      </c>
      <c r="AK57" s="31">
        <f t="shared" si="18"/>
        <v>45421637.13</v>
      </c>
      <c r="AL57" s="31">
        <f t="shared" si="18"/>
        <v>428257503.0400001</v>
      </c>
      <c r="AM57" s="31">
        <f t="shared" si="18"/>
        <v>995485.8</v>
      </c>
      <c r="AN57" s="31">
        <f t="shared" si="18"/>
        <v>105846.22</v>
      </c>
      <c r="AO57" s="31">
        <f t="shared" si="18"/>
        <v>996689.0499999999</v>
      </c>
      <c r="AP57" s="31">
        <f t="shared" si="18"/>
        <v>15024218.99</v>
      </c>
      <c r="AQ57" s="31">
        <f t="shared" si="18"/>
        <v>7843506.279999999</v>
      </c>
      <c r="AR57" s="31">
        <f t="shared" si="18"/>
        <v>16049617.909999998</v>
      </c>
      <c r="AS57" s="31">
        <f t="shared" si="18"/>
        <v>21889708.94</v>
      </c>
      <c r="AT57" s="31">
        <f t="shared" si="18"/>
        <v>500000</v>
      </c>
      <c r="AU57" s="31">
        <f t="shared" si="18"/>
        <v>21080324.52</v>
      </c>
      <c r="AV57" s="31">
        <f t="shared" si="18"/>
        <v>406561.29000000004</v>
      </c>
      <c r="AW57" s="31">
        <f t="shared" si="18"/>
        <v>547.38</v>
      </c>
      <c r="AX57" s="31">
        <f t="shared" si="18"/>
        <v>357260.58999999997</v>
      </c>
      <c r="AY57" s="31">
        <f t="shared" si="18"/>
        <v>0</v>
      </c>
      <c r="AZ57" s="31">
        <f t="shared" si="18"/>
        <v>19865.87</v>
      </c>
      <c r="BA57" s="31">
        <f t="shared" si="18"/>
        <v>0</v>
      </c>
      <c r="BB57" s="31">
        <f t="shared" si="18"/>
        <v>0</v>
      </c>
      <c r="BC57" s="31">
        <f t="shared" si="18"/>
        <v>0</v>
      </c>
      <c r="BD57" s="31">
        <f t="shared" si="18"/>
        <v>0</v>
      </c>
      <c r="BE57" s="31">
        <f t="shared" si="18"/>
        <v>1563395.0499999998</v>
      </c>
      <c r="BF57" s="31">
        <f t="shared" si="18"/>
        <v>0</v>
      </c>
      <c r="BG57" s="31">
        <f t="shared" si="18"/>
        <v>1484857.86</v>
      </c>
      <c r="BH57" s="31">
        <f t="shared" si="18"/>
        <v>0</v>
      </c>
      <c r="BI57" s="31">
        <f t="shared" si="18"/>
        <v>0</v>
      </c>
      <c r="BJ57" s="31">
        <f t="shared" si="18"/>
        <v>0</v>
      </c>
      <c r="BK57" s="31">
        <f t="shared" si="18"/>
        <v>0</v>
      </c>
      <c r="BL57" s="31">
        <f t="shared" si="18"/>
        <v>0</v>
      </c>
      <c r="BM57" s="31">
        <f t="shared" si="18"/>
        <v>0</v>
      </c>
      <c r="BN57" s="31">
        <f t="shared" si="18"/>
        <v>0</v>
      </c>
      <c r="BO57" s="31">
        <f aca="true" t="shared" si="19" ref="BO57:BW57">+BO25+BO33+BO40+BO47+BO51+BO56</f>
        <v>0</v>
      </c>
      <c r="BP57" s="31">
        <f t="shared" si="19"/>
        <v>0</v>
      </c>
      <c r="BQ57" s="31">
        <f t="shared" si="19"/>
        <v>359295760.07</v>
      </c>
      <c r="BR57" s="31">
        <f t="shared" si="19"/>
        <v>0</v>
      </c>
      <c r="BS57" s="31">
        <f t="shared" si="19"/>
        <v>367300150.24</v>
      </c>
      <c r="BT57" s="31"/>
      <c r="BU57" s="31">
        <f>+BT12+BU25+BU33+BU40+BU47+BU51+BU56</f>
        <v>3973788755.2699995</v>
      </c>
      <c r="BV57" s="31">
        <f t="shared" si="19"/>
        <v>1068738526.41</v>
      </c>
      <c r="BW57" s="31">
        <f t="shared" si="19"/>
        <v>3956908384.120001</v>
      </c>
    </row>
    <row r="58" spans="1:75" ht="26.25" thickBot="1">
      <c r="A58" s="29"/>
      <c r="B58" s="30" t="s">
        <v>130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/>
      <c r="BU58" s="25">
        <f>IF('[1]Entrate'!C69&gt;(BU57+BV57),'[1]Entrate'!C69-(BU57+BV57),0)</f>
        <v>890872641.8600006</v>
      </c>
      <c r="BV58" s="25">
        <v>0</v>
      </c>
      <c r="BW58" s="25">
        <f>IF('[1]Entrate'!D69&gt;BW57,'[1]Entrate'!D69-BW57,0)</f>
        <v>2412003102.8499994</v>
      </c>
    </row>
  </sheetData>
  <sheetProtection/>
  <mergeCells count="75">
    <mergeCell ref="BT7:BT8"/>
    <mergeCell ref="BU7:BW8"/>
    <mergeCell ref="BK8:BM8"/>
    <mergeCell ref="BN8:BP8"/>
    <mergeCell ref="BQ8:BS8"/>
    <mergeCell ref="BK9:BL9"/>
    <mergeCell ref="BN9:BO9"/>
    <mergeCell ref="BQ9:BR9"/>
    <mergeCell ref="BU9:BV9"/>
    <mergeCell ref="BK7:BM7"/>
    <mergeCell ref="BN7:BP7"/>
    <mergeCell ref="BQ7:BS7"/>
    <mergeCell ref="BB7:BD7"/>
    <mergeCell ref="BE7:BG7"/>
    <mergeCell ref="BH7:BJ7"/>
    <mergeCell ref="BB8:BD8"/>
    <mergeCell ref="BE8:BG8"/>
    <mergeCell ref="BH8:BJ8"/>
    <mergeCell ref="AJ9:AK9"/>
    <mergeCell ref="AM9:AN9"/>
    <mergeCell ref="AP9:AQ9"/>
    <mergeCell ref="AS9:AT9"/>
    <mergeCell ref="BB9:BC9"/>
    <mergeCell ref="BE9:BF9"/>
    <mergeCell ref="BH9:BI9"/>
    <mergeCell ref="AV7:AX7"/>
    <mergeCell ref="AY7:BA7"/>
    <mergeCell ref="AV9:AW9"/>
    <mergeCell ref="AY9:AZ9"/>
    <mergeCell ref="AJ7:AL7"/>
    <mergeCell ref="AM7:AO7"/>
    <mergeCell ref="AP7:AR7"/>
    <mergeCell ref="AS7:AU7"/>
    <mergeCell ref="AV8:AX8"/>
    <mergeCell ref="AY8:BA8"/>
    <mergeCell ref="AG8:AI8"/>
    <mergeCell ref="AJ8:AL8"/>
    <mergeCell ref="AM8:AO8"/>
    <mergeCell ref="AP8:AR8"/>
    <mergeCell ref="AS8:AU8"/>
    <mergeCell ref="R9:S9"/>
    <mergeCell ref="U9:V9"/>
    <mergeCell ref="X9:Y9"/>
    <mergeCell ref="AA9:AB9"/>
    <mergeCell ref="AD9:AE9"/>
    <mergeCell ref="AG7:AI7"/>
    <mergeCell ref="AG9:AH9"/>
    <mergeCell ref="R7:T7"/>
    <mergeCell ref="U7:W7"/>
    <mergeCell ref="X7:Z7"/>
    <mergeCell ref="AA7:AC7"/>
    <mergeCell ref="AD7:AF7"/>
    <mergeCell ref="R8:T8"/>
    <mergeCell ref="U8:W8"/>
    <mergeCell ref="X8:Z8"/>
    <mergeCell ref="AD8:AF8"/>
    <mergeCell ref="C8:E8"/>
    <mergeCell ref="I9:J9"/>
    <mergeCell ref="L8:N8"/>
    <mergeCell ref="L9:M9"/>
    <mergeCell ref="O8:Q8"/>
    <mergeCell ref="O9:P9"/>
    <mergeCell ref="C9:D9"/>
    <mergeCell ref="F8:H8"/>
    <mergeCell ref="F9:G9"/>
    <mergeCell ref="A1:B2"/>
    <mergeCell ref="L7:N7"/>
    <mergeCell ref="O7:Q7"/>
    <mergeCell ref="AA8:AC8"/>
    <mergeCell ref="C3:F3"/>
    <mergeCell ref="I8:K8"/>
    <mergeCell ref="B7:B8"/>
    <mergeCell ref="C7:E7"/>
    <mergeCell ref="F7:H7"/>
    <mergeCell ref="I7:K7"/>
  </mergeCells>
  <printOptions/>
  <pageMargins left="0.31496062992125984" right="0.31496062992125984" top="0.35433070866141736" bottom="0.7480314960629921" header="0.31496062992125984" footer="0.31496062992125984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Grazia Maria Lena</cp:lastModifiedBy>
  <cp:lastPrinted>2022-05-06T07:08:04Z</cp:lastPrinted>
  <dcterms:created xsi:type="dcterms:W3CDTF">2000-01-20T08:39:24Z</dcterms:created>
  <dcterms:modified xsi:type="dcterms:W3CDTF">2022-05-13T13:53:44Z</dcterms:modified>
  <cp:category/>
  <cp:version/>
  <cp:contentType/>
  <cp:contentStatus/>
</cp:coreProperties>
</file>