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5625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<sst xmlns="http://schemas.openxmlformats.org/spreadsheetml/2006/main" count="238" uniqueCount="143">
  <si>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</si>
  <si>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</si>
  <si>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</si>
  <si>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</si>
  <si>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</si>
  <si>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</si>
  <si>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</si>
  <si>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</si>
  <si>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</si>
  <si>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</si>
  <si>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</si>
  <si>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</si>
  <si>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</si>
  <si>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</si>
  <si>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</si>
  <si>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</si>
  <si>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</si>
  <si>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</si>
  <si>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</si>
  <si>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</si>
  <si>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</si>
  <si>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</si>
  <si>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</si>
  <si>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</si>
  <si>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</si>
  <si>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</si>
  <si>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</si>
  <si>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</si>
  <si>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</si>
  <si>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</si>
  <si>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</si>
  <si>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</si>
  <si>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</si>
  <si>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</si>
  <si>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</si>
  <si>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</si>
  <si>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</si>
  <si>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</si>
  <si>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</si>
  <si>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</si>
  <si>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</si>
  <si>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</si>
  <si>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</si>
  <si>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</si>
  <si>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</si>
  <si>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</si>
  <si>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</si>
  <si>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</si>
  <si>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</si>
  <si>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</si>
  <si>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</si>
  <si>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</si>
  <si>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</si>
  <si>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</si>
  <si>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</si>
  <si>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</si>
  <si>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</si>
  <si>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</si>
  <si>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</si>
  <si>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</si>
  <si>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</si>
  <si>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</si>
  <si>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</si>
  <si>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</si>
  <si>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</si>
  <si>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</si>
  <si>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</si>
  <si>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</si>
  <si>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</si>
  <si>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</si>
  <si>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</si>
  <si>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</si>
  <si>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</si>
  <si>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</si>
  <si>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</si>
  <si>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</si>
  <si>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</si>
  <si>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</si>
  <si>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</si>
  <si>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</si>
  <si>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</si>
  <si>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</si>
  <si>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</si>
  <si>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</si>
  <si>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</si>
  <si>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</si>
  <si>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</si>
  <si>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</si>
  <si>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</si>
  <si>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</si>
  <si>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</si>
  <si>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</si>
  <si>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</si>
  <si>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</si>
  <si>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</si>
  <si>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</si>
  <si>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</si>
  <si>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</si>
  <si>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</si>
  <si>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</si>
  <si>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</si>
  <si>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</si>
  <si>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</si>
  <si>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</si>
  <si>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</si>
  <si>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</si>
  <si>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</si>
  <si>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</si>
  <si>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</si>
  <si>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</si>
  <si>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</si>
  <si>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</si>
  <si>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</si>
  <si>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</si>
  <si>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</si>
  <si>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</si>
  <si>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</si>
  <si>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</si>
  <si>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</si>
  <si>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</si>
  <si>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</si>
  <si>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</si>
  <si>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</si>
  <si>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</si>
  <si>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</si>
  <si>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</si>
  <si>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</si>
  <si>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</si>
  <si>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</si>
  <si>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</si>
  <si>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</si>
  <si>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</si>
  <si>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</si>
  <si>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</si>
  <si>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</si>
  <si>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</si>
  <si>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</si>
  <si>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</si>
  <si>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</si>
  <si>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</si>
  <si>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</si>
  <si>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COMUNE DI  MILANO 
DIREZIONE BILANCIO E PARTECIPATE
</t>
  </si>
  <si>
    <t>COMUNE DI  MILANO 
DIREZIONE BILANCIO E PARTECIPATE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</si>
</sst>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43" fontId="0" fillId="0" borderId="0" xfId="45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</cols>
  <sheetData>
    <row r="1" spans="1:2" ht="37.5" customHeight="1">
      <c r="A1" s="77" t="s">
        <v>141</v>
      </c>
      <c r="B1" s="77"/>
    </row>
    <row r="2" spans="1:2" ht="12.75">
      <c r="A2" s="77"/>
      <c r="B2" s="77"/>
    </row>
    <row r="3" spans="1:4" ht="18" customHeight="1">
      <c r="A3" s="76" t="s">
        <v>6</v>
      </c>
      <c r="B3" s="76"/>
      <c r="C3" s="76"/>
      <c r="D3" s="76"/>
    </row>
    <row r="4" ht="18.75">
      <c r="A4" s="3" t="s">
        <v>0</v>
      </c>
    </row>
    <row r="5" spans="1:3" ht="18.75">
      <c r="A5" s="3"/>
      <c r="B5" s="35" t="s">
        <v>133</v>
      </c>
      <c r="C5" s="36">
        <v>2022</v>
      </c>
    </row>
    <row r="7" spans="1:4" ht="25.5">
      <c r="A7" s="37" t="s">
        <v>7</v>
      </c>
      <c r="B7" s="43" t="s">
        <v>9</v>
      </c>
      <c r="C7" s="39" t="s">
        <v>1</v>
      </c>
      <c r="D7" s="39" t="s">
        <v>2</v>
      </c>
    </row>
    <row r="8" spans="1:4" ht="12.75">
      <c r="A8" s="38"/>
      <c r="B8" s="42" t="s">
        <v>8</v>
      </c>
      <c r="C8" s="6">
        <v>30756228.29</v>
      </c>
      <c r="D8" s="41"/>
    </row>
    <row r="9" spans="1:4" ht="12.75">
      <c r="A9" s="38"/>
      <c r="B9" s="44" t="s">
        <v>10</v>
      </c>
      <c r="C9" s="6">
        <v>1037982298.12</v>
      </c>
      <c r="D9" s="41"/>
    </row>
    <row r="10" spans="1:4" ht="12.75">
      <c r="A10" s="38"/>
      <c r="B10" s="44" t="s">
        <v>11</v>
      </c>
      <c r="C10" s="6">
        <v>749116536.03</v>
      </c>
      <c r="D10" s="41"/>
    </row>
    <row r="11" spans="1:4" ht="12.75">
      <c r="A11" s="38"/>
      <c r="B11" s="44" t="s">
        <v>12</v>
      </c>
      <c r="C11" s="6"/>
      <c r="D11" s="6">
        <v>2412003102.85</v>
      </c>
    </row>
    <row r="12" spans="1:4" ht="12.75">
      <c r="A12" s="38"/>
      <c r="B12" s="45"/>
      <c r="C12" s="6"/>
      <c r="D12" s="41"/>
    </row>
    <row r="13" spans="1:4" ht="12.75">
      <c r="A13" s="46" t="s">
        <v>13</v>
      </c>
      <c r="B13" s="44" t="s">
        <v>14</v>
      </c>
      <c r="C13" s="40"/>
      <c r="D13" s="41"/>
    </row>
    <row r="14" spans="1:4" ht="12.75">
      <c r="A14" s="47">
        <v>10101</v>
      </c>
      <c r="B14" s="48" t="s">
        <v>15</v>
      </c>
      <c r="C14" s="6">
        <v>1408084836.46</v>
      </c>
      <c r="D14" s="6">
        <v>1392451951.3</v>
      </c>
    </row>
    <row r="15" spans="1:4" ht="12.75">
      <c r="A15" s="47">
        <v>10102</v>
      </c>
      <c r="B15" s="48" t="s">
        <v>16</v>
      </c>
      <c r="C15" s="6">
        <v>0</v>
      </c>
      <c r="D15" s="6">
        <v>0</v>
      </c>
    </row>
    <row r="16" spans="1:4" ht="12.75">
      <c r="A16" s="47">
        <v>10103</v>
      </c>
      <c r="B16" s="48" t="s">
        <v>17</v>
      </c>
      <c r="C16" s="6">
        <v>0</v>
      </c>
      <c r="D16" s="6">
        <v>0</v>
      </c>
    </row>
    <row r="17" spans="1:4" ht="12.75">
      <c r="A17" s="47">
        <v>10104</v>
      </c>
      <c r="B17" s="48" t="s">
        <v>18</v>
      </c>
      <c r="C17" s="6">
        <v>46578.86</v>
      </c>
      <c r="D17" s="6">
        <v>46578.86</v>
      </c>
    </row>
    <row r="18" spans="1:4" ht="12.75">
      <c r="A18" s="47">
        <v>10301</v>
      </c>
      <c r="B18" s="48" t="s">
        <v>19</v>
      </c>
      <c r="C18" s="6">
        <v>20863994.02</v>
      </c>
      <c r="D18" s="6">
        <v>21398791.9</v>
      </c>
    </row>
    <row r="19" spans="1:4" ht="12.75">
      <c r="A19" s="47">
        <v>10302</v>
      </c>
      <c r="B19" s="48" t="s">
        <v>20</v>
      </c>
      <c r="C19" s="6">
        <v>0</v>
      </c>
      <c r="D19" s="6">
        <v>0</v>
      </c>
    </row>
    <row r="20" spans="1:4" ht="15">
      <c r="A20" s="55">
        <v>10000</v>
      </c>
      <c r="B20" s="8" t="s">
        <v>21</v>
      </c>
      <c r="C20" s="9">
        <f>SUM(C14:C19)</f>
        <v>1428995409.34</v>
      </c>
      <c r="D20" s="9">
        <f>SUM(D14:D19)</f>
        <v>1413897322.06</v>
      </c>
    </row>
    <row r="21" spans="1:4" ht="12.75">
      <c r="A21" s="4"/>
      <c r="B21" s="5"/>
      <c r="C21" s="12"/>
      <c r="D21" s="12"/>
    </row>
    <row r="22" spans="1:4" ht="12.75">
      <c r="A22" s="50" t="s">
        <v>22</v>
      </c>
      <c r="B22" s="44" t="s">
        <v>23</v>
      </c>
      <c r="C22" s="6"/>
      <c r="D22" s="41"/>
    </row>
    <row r="23" spans="1:4" ht="12.75">
      <c r="A23" s="47">
        <v>20101</v>
      </c>
      <c r="B23" s="48" t="s">
        <v>24</v>
      </c>
      <c r="C23" s="6">
        <v>609147763.32</v>
      </c>
      <c r="D23" s="6">
        <v>608676660.98</v>
      </c>
    </row>
    <row r="24" spans="1:4" ht="12.75">
      <c r="A24" s="52">
        <v>20102</v>
      </c>
      <c r="B24" s="51" t="s">
        <v>25</v>
      </c>
      <c r="C24" s="6">
        <v>143502.47</v>
      </c>
      <c r="D24" s="6">
        <v>143502.47</v>
      </c>
    </row>
    <row r="25" spans="1:4" ht="12.75">
      <c r="A25" s="47">
        <v>20103</v>
      </c>
      <c r="B25" s="48" t="s">
        <v>26</v>
      </c>
      <c r="C25" s="6">
        <v>11236566.16</v>
      </c>
      <c r="D25" s="6">
        <v>6576340.41</v>
      </c>
    </row>
    <row r="26" spans="1:4" ht="12.75">
      <c r="A26" s="47">
        <v>20104</v>
      </c>
      <c r="B26" s="48" t="s">
        <v>27</v>
      </c>
      <c r="C26" s="6">
        <v>1368567.44</v>
      </c>
      <c r="D26" s="6">
        <v>1651526.64</v>
      </c>
    </row>
    <row r="27" spans="1:4" ht="12.75">
      <c r="A27" s="47">
        <v>20105</v>
      </c>
      <c r="B27" s="48" t="s">
        <v>28</v>
      </c>
      <c r="C27" s="6">
        <v>1517043.29</v>
      </c>
      <c r="D27" s="6">
        <v>1876465.75</v>
      </c>
    </row>
    <row r="28" spans="1:4" ht="15">
      <c r="A28" s="53">
        <v>20000</v>
      </c>
      <c r="B28" s="13" t="s">
        <v>29</v>
      </c>
      <c r="C28" s="14">
        <f>SUM(C23:C27)</f>
        <v>623413442.6800001</v>
      </c>
      <c r="D28" s="14">
        <f>SUM(D23:D27)</f>
        <v>618924496.25</v>
      </c>
    </row>
    <row r="29" spans="1:4" ht="12.75">
      <c r="A29" s="4"/>
      <c r="B29" s="5"/>
      <c r="C29" s="12"/>
      <c r="D29" s="12"/>
    </row>
    <row r="30" spans="1:4" ht="12.75">
      <c r="A30" s="54" t="s">
        <v>30</v>
      </c>
      <c r="B30" s="44" t="s">
        <v>31</v>
      </c>
      <c r="C30" s="6"/>
      <c r="D30" s="6"/>
    </row>
    <row r="31" spans="1:4" ht="12.75">
      <c r="A31" s="47">
        <v>30100</v>
      </c>
      <c r="B31" s="48" t="s">
        <v>32</v>
      </c>
      <c r="C31" s="6">
        <v>647397113.13</v>
      </c>
      <c r="D31" s="6">
        <v>612727622.45</v>
      </c>
    </row>
    <row r="32" spans="1:4" ht="12.75">
      <c r="A32" s="52">
        <v>30200</v>
      </c>
      <c r="B32" s="51" t="s">
        <v>33</v>
      </c>
      <c r="C32" s="6">
        <v>235387744.19</v>
      </c>
      <c r="D32" s="6">
        <v>166344419.95</v>
      </c>
    </row>
    <row r="33" spans="1:4" ht="12.75">
      <c r="A33" s="52">
        <v>30300</v>
      </c>
      <c r="B33" s="51" t="s">
        <v>34</v>
      </c>
      <c r="C33" s="6">
        <v>15866368.4</v>
      </c>
      <c r="D33" s="6">
        <v>15847249.53</v>
      </c>
    </row>
    <row r="34" spans="1:4" ht="12.75">
      <c r="A34" s="52">
        <v>30400</v>
      </c>
      <c r="B34" s="51" t="s">
        <v>35</v>
      </c>
      <c r="C34" s="6">
        <v>80795069.55</v>
      </c>
      <c r="D34" s="6">
        <v>80795069.55</v>
      </c>
    </row>
    <row r="35" spans="1:4" ht="12.75">
      <c r="A35" s="47">
        <v>30500</v>
      </c>
      <c r="B35" s="48" t="s">
        <v>36</v>
      </c>
      <c r="C35" s="6">
        <v>288248996.08</v>
      </c>
      <c r="D35" s="6">
        <v>245099246.73</v>
      </c>
    </row>
    <row r="36" spans="1:4" ht="15">
      <c r="A36" s="55">
        <v>30000</v>
      </c>
      <c r="B36" s="8" t="s">
        <v>37</v>
      </c>
      <c r="C36" s="9">
        <f>SUM(C31:C35)</f>
        <v>1267695291.35</v>
      </c>
      <c r="D36" s="9">
        <f>SUM(D31:D35)</f>
        <v>1120813608.21</v>
      </c>
    </row>
    <row r="37" spans="1:4" ht="12.75">
      <c r="A37" s="10"/>
      <c r="B37" s="11"/>
      <c r="C37" s="12"/>
      <c r="D37" s="12"/>
    </row>
    <row r="38" spans="1:4" ht="12.75">
      <c r="A38" s="54" t="s">
        <v>38</v>
      </c>
      <c r="B38" s="42" t="s">
        <v>39</v>
      </c>
      <c r="C38" s="15"/>
      <c r="D38" s="16"/>
    </row>
    <row r="39" spans="1:4" ht="12.75">
      <c r="A39" s="47">
        <v>40100</v>
      </c>
      <c r="B39" s="48" t="s">
        <v>40</v>
      </c>
      <c r="C39" s="6">
        <v>57426.2</v>
      </c>
      <c r="D39" s="6">
        <v>57426.2</v>
      </c>
    </row>
    <row r="40" spans="1:4" ht="12.75">
      <c r="A40" s="47">
        <v>40200</v>
      </c>
      <c r="B40" s="48" t="s">
        <v>41</v>
      </c>
      <c r="C40" s="6">
        <v>409529810.71</v>
      </c>
      <c r="D40" s="6">
        <v>413376934.76</v>
      </c>
    </row>
    <row r="41" spans="1:4" ht="12.75">
      <c r="A41" s="47">
        <v>40300</v>
      </c>
      <c r="B41" s="48" t="s">
        <v>42</v>
      </c>
      <c r="C41" s="6">
        <v>0</v>
      </c>
      <c r="D41" s="6">
        <v>0</v>
      </c>
    </row>
    <row r="42" spans="1:4" ht="12.75">
      <c r="A42" s="47">
        <v>40400</v>
      </c>
      <c r="B42" s="48" t="s">
        <v>43</v>
      </c>
      <c r="C42" s="6">
        <v>15966325.88</v>
      </c>
      <c r="D42" s="6">
        <v>15966325.88</v>
      </c>
    </row>
    <row r="43" spans="1:4" ht="12.75">
      <c r="A43" s="52">
        <v>40500</v>
      </c>
      <c r="B43" s="51" t="s">
        <v>44</v>
      </c>
      <c r="C43" s="6">
        <v>73382764.94</v>
      </c>
      <c r="D43" s="6">
        <v>73143595.09</v>
      </c>
    </row>
    <row r="44" spans="1:4" ht="15">
      <c r="A44" s="55">
        <v>40000</v>
      </c>
      <c r="B44" s="8" t="s">
        <v>45</v>
      </c>
      <c r="C44" s="9">
        <f>SUM(C39:C43)</f>
        <v>498936327.72999996</v>
      </c>
      <c r="D44" s="9">
        <f>SUM(D39:D43)</f>
        <v>502544281.92999995</v>
      </c>
    </row>
    <row r="45" spans="1:4" ht="12.75">
      <c r="A45" s="4"/>
      <c r="B45" s="5"/>
      <c r="C45" s="12"/>
      <c r="D45" s="12"/>
    </row>
    <row r="46" spans="1:4" ht="12.75">
      <c r="A46" s="54" t="s">
        <v>46</v>
      </c>
      <c r="B46" s="42" t="s">
        <v>47</v>
      </c>
      <c r="C46" s="15"/>
      <c r="D46" s="16"/>
    </row>
    <row r="47" spans="1:4" ht="12.75">
      <c r="A47" s="47">
        <v>50100</v>
      </c>
      <c r="B47" s="48" t="s">
        <v>48</v>
      </c>
      <c r="C47" s="6">
        <v>0</v>
      </c>
      <c r="D47" s="6">
        <v>0</v>
      </c>
    </row>
    <row r="48" spans="1:4" ht="12.75">
      <c r="A48" s="47">
        <v>50200</v>
      </c>
      <c r="B48" s="48" t="s">
        <v>49</v>
      </c>
      <c r="C48" s="6">
        <v>0</v>
      </c>
      <c r="D48" s="6">
        <v>0</v>
      </c>
    </row>
    <row r="49" spans="1:4" ht="12.75">
      <c r="A49" s="47">
        <v>50300</v>
      </c>
      <c r="B49" s="48" t="s">
        <v>50</v>
      </c>
      <c r="C49" s="6">
        <v>0</v>
      </c>
      <c r="D49" s="6">
        <v>46116</v>
      </c>
    </row>
    <row r="50" spans="1:4" ht="12.75">
      <c r="A50" s="47">
        <v>50400</v>
      </c>
      <c r="B50" s="48" t="s">
        <v>51</v>
      </c>
      <c r="C50" s="6">
        <v>50000000</v>
      </c>
      <c r="D50" s="6">
        <v>80000000</v>
      </c>
    </row>
    <row r="51" spans="1:4" ht="15">
      <c r="A51" s="55">
        <v>50000</v>
      </c>
      <c r="B51" s="8" t="s">
        <v>52</v>
      </c>
      <c r="C51" s="9">
        <f>SUM(C47:C50)</f>
        <v>50000000</v>
      </c>
      <c r="D51" s="9">
        <f>SUM(D47:D50)</f>
        <v>80046116</v>
      </c>
    </row>
    <row r="52" spans="1:4" ht="12.75">
      <c r="A52" s="4"/>
      <c r="B52" s="5"/>
      <c r="C52" s="12"/>
      <c r="D52" s="12"/>
    </row>
    <row r="53" spans="1:4" ht="12.75">
      <c r="A53" s="54" t="s">
        <v>53</v>
      </c>
      <c r="B53" s="42" t="s">
        <v>54</v>
      </c>
      <c r="C53" s="15"/>
      <c r="D53" s="16"/>
    </row>
    <row r="54" spans="1:4" ht="12.75">
      <c r="A54" s="47">
        <v>60100</v>
      </c>
      <c r="B54" s="48" t="s">
        <v>137</v>
      </c>
      <c r="C54" s="6">
        <v>0</v>
      </c>
      <c r="D54" s="6">
        <v>0</v>
      </c>
    </row>
    <row r="55" spans="1:4" ht="12.75">
      <c r="A55" s="47">
        <v>60200</v>
      </c>
      <c r="B55" s="48" t="s">
        <v>138</v>
      </c>
      <c r="C55" s="6">
        <v>0</v>
      </c>
      <c r="D55" s="6">
        <v>0</v>
      </c>
    </row>
    <row r="56" spans="1:4" ht="12.75">
      <c r="A56" s="47">
        <v>60300</v>
      </c>
      <c r="B56" s="48" t="s">
        <v>139</v>
      </c>
      <c r="C56" s="6">
        <v>98910164.51</v>
      </c>
      <c r="D56" s="6">
        <v>68572640.08</v>
      </c>
    </row>
    <row r="57" spans="1:4" ht="12.75">
      <c r="A57" s="47">
        <v>60400</v>
      </c>
      <c r="B57" s="48" t="s">
        <v>140</v>
      </c>
      <c r="C57" s="6">
        <v>0</v>
      </c>
      <c r="D57" s="6">
        <v>0</v>
      </c>
    </row>
    <row r="58" spans="1:4" ht="15">
      <c r="A58" s="55">
        <v>60000</v>
      </c>
      <c r="B58" s="8" t="s">
        <v>55</v>
      </c>
      <c r="C58" s="9">
        <f>SUM(C54:C57)</f>
        <v>98910164.51</v>
      </c>
      <c r="D58" s="9">
        <f>SUM(D54:D57)</f>
        <v>68572640.08</v>
      </c>
    </row>
    <row r="59" spans="1:4" ht="12.75">
      <c r="A59" s="4"/>
      <c r="B59" s="5"/>
      <c r="C59" s="12"/>
      <c r="D59" s="12"/>
    </row>
    <row r="60" spans="1:4" ht="12.75">
      <c r="A60" s="54" t="s">
        <v>56</v>
      </c>
      <c r="B60" s="42" t="s">
        <v>57</v>
      </c>
      <c r="C60" s="15"/>
      <c r="D60" s="16"/>
    </row>
    <row r="61" spans="1:4" ht="12.75">
      <c r="A61" s="47">
        <v>70100</v>
      </c>
      <c r="B61" s="48" t="s">
        <v>58</v>
      </c>
      <c r="C61" s="6">
        <v>0</v>
      </c>
      <c r="D61" s="6">
        <v>0</v>
      </c>
    </row>
    <row r="62" spans="1:4" ht="15">
      <c r="A62" s="49">
        <v>70000</v>
      </c>
      <c r="B62" s="8" t="s">
        <v>59</v>
      </c>
      <c r="C62" s="9">
        <f>SUM(C61)</f>
        <v>0</v>
      </c>
      <c r="D62" s="9">
        <f>SUM(D61)</f>
        <v>0</v>
      </c>
    </row>
    <row r="63" spans="1:4" ht="12.75">
      <c r="A63" s="4"/>
      <c r="B63" s="5"/>
      <c r="C63" s="12"/>
      <c r="D63" s="12"/>
    </row>
    <row r="64" spans="1:4" ht="12.75">
      <c r="A64" s="54" t="s">
        <v>60</v>
      </c>
      <c r="B64" s="42" t="s">
        <v>61</v>
      </c>
      <c r="C64" s="15"/>
      <c r="D64" s="16"/>
    </row>
    <row r="65" spans="1:4" ht="12.75">
      <c r="A65" s="47">
        <v>90100</v>
      </c>
      <c r="B65" s="48" t="s">
        <v>62</v>
      </c>
      <c r="C65" s="6">
        <v>250757370.26</v>
      </c>
      <c r="D65" s="6">
        <v>252003802.8</v>
      </c>
    </row>
    <row r="66" spans="1:4" ht="12.75">
      <c r="A66" s="47">
        <v>90200</v>
      </c>
      <c r="B66" s="48" t="s">
        <v>63</v>
      </c>
      <c r="C66" s="6">
        <v>29833412.94</v>
      </c>
      <c r="D66" s="6">
        <v>41613644.73</v>
      </c>
    </row>
    <row r="67" spans="1:4" ht="15">
      <c r="A67" s="49">
        <v>90000</v>
      </c>
      <c r="B67" s="8" t="s">
        <v>64</v>
      </c>
      <c r="C67" s="9">
        <f>SUM(C65:C66)</f>
        <v>280590783.2</v>
      </c>
      <c r="D67" s="9">
        <f>SUM(D65:D66)</f>
        <v>293617447.53000003</v>
      </c>
    </row>
    <row r="68" spans="1:4" ht="15">
      <c r="A68" s="7"/>
      <c r="B68" s="17" t="s">
        <v>65</v>
      </c>
      <c r="C68" s="18">
        <f>+C20+C28+C36+C44+C51+C58+C62+C67</f>
        <v>4248541418.81</v>
      </c>
      <c r="D68" s="18">
        <f>+D20+D28+D36+D44+D51+D58+D62+D67</f>
        <v>4098415912.06</v>
      </c>
    </row>
    <row r="69" spans="1:4" ht="15">
      <c r="A69" s="7"/>
      <c r="B69" s="17" t="s">
        <v>3</v>
      </c>
      <c r="C69" s="18">
        <f>+C68+C8+C9+C10</f>
        <v>6066396481.25</v>
      </c>
      <c r="D69" s="18">
        <f>+D68+D11</f>
        <v>6510419014.91</v>
      </c>
    </row>
    <row r="70" spans="1:4" ht="25.5">
      <c r="A70" s="7"/>
      <c r="B70" s="17" t="s">
        <v>129</v>
      </c>
      <c r="C70" s="18">
        <v>0</v>
      </c>
      <c r="D70" s="18">
        <v>0</v>
      </c>
    </row>
  </sheetData>
  <sheetProtection/>
  <mergeCells count="2">
    <mergeCell ref="A3:D3"/>
    <mergeCell ref="A1:B2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65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B2"/>
    </sheetView>
  </sheetViews>
  <sheetFormatPr defaultColWidth="9.140625" defaultRowHeight="12.75"/>
  <cols>
    <col min="1" max="1" width="6.00390625" style="0" customWidth="1"/>
    <col min="2" max="2" width="62.7109375" style="0" customWidth="1"/>
    <col min="3" max="3" width="17.140625" style="0" customWidth="1"/>
    <col min="4" max="4" width="18.00390625" style="0" customWidth="1"/>
    <col min="5" max="5" width="17.28125" style="0" customWidth="1"/>
    <col min="6" max="6" width="17.00390625" style="0" customWidth="1"/>
    <col min="7" max="7" width="16.57421875" style="0" customWidth="1"/>
    <col min="8" max="8" width="15.7109375" style="0" customWidth="1"/>
    <col min="9" max="10" width="17.00390625" style="0" customWidth="1"/>
    <col min="11" max="11" width="16.7109375" style="0" customWidth="1"/>
    <col min="12" max="12" width="18.57421875" style="0" customWidth="1"/>
    <col min="13" max="13" width="17.28125" style="0" customWidth="1"/>
    <col min="14" max="14" width="17.421875" style="0" customWidth="1"/>
    <col min="15" max="15" width="17.7109375" style="0" customWidth="1"/>
    <col min="16" max="16" width="17.421875" style="0" customWidth="1"/>
    <col min="17" max="17" width="16.421875" style="0" customWidth="1"/>
    <col min="18" max="18" width="16.28125" style="0" customWidth="1"/>
    <col min="19" max="19" width="17.8515625" style="0" customWidth="1"/>
    <col min="20" max="20" width="15.140625" style="0" customWidth="1"/>
    <col min="21" max="21" width="15.7109375" style="0" customWidth="1"/>
    <col min="22" max="22" width="16.421875" style="0" customWidth="1"/>
    <col min="23" max="23" width="15.28125" style="0" customWidth="1"/>
    <col min="24" max="25" width="17.421875" style="0" customWidth="1"/>
    <col min="26" max="26" width="17.28125" style="0" customWidth="1"/>
    <col min="27" max="27" width="17.421875" style="0" customWidth="1"/>
    <col min="28" max="28" width="15.8515625" style="0" customWidth="1"/>
    <col min="29" max="29" width="16.57421875" style="0" customWidth="1"/>
    <col min="30" max="30" width="17.7109375" style="0" customWidth="1"/>
    <col min="31" max="31" width="16.8515625" style="0" customWidth="1"/>
    <col min="32" max="32" width="18.00390625" style="0" customWidth="1"/>
    <col min="33" max="33" width="16.7109375" style="0" customWidth="1"/>
    <col min="34" max="34" width="17.28125" style="0" customWidth="1"/>
    <col min="35" max="35" width="15.421875" style="0" customWidth="1"/>
    <col min="36" max="36" width="18.00390625" style="0" customWidth="1"/>
    <col min="37" max="37" width="17.00390625" style="0" customWidth="1"/>
    <col min="38" max="38" width="17.421875" style="0" customWidth="1"/>
    <col min="39" max="39" width="15.8515625" style="0" customWidth="1"/>
    <col min="40" max="40" width="17.8515625" style="0" customWidth="1"/>
    <col min="41" max="41" width="15.7109375" style="0" customWidth="1"/>
    <col min="42" max="42" width="17.28125" style="0" customWidth="1"/>
    <col min="43" max="43" width="17.421875" style="0" customWidth="1"/>
    <col min="44" max="44" width="16.57421875" style="0" customWidth="1"/>
    <col min="45" max="45" width="15.57421875" style="0" customWidth="1"/>
    <col min="46" max="46" width="16.28125" style="0" customWidth="1"/>
    <col min="47" max="47" width="15.00390625" style="0" customWidth="1"/>
    <col min="48" max="48" width="16.7109375" style="0" customWidth="1"/>
    <col min="49" max="49" width="14.8515625" style="0" customWidth="1"/>
    <col min="50" max="50" width="16.28125" style="0" customWidth="1"/>
    <col min="51" max="51" width="16.00390625" style="0" customWidth="1"/>
    <col min="52" max="52" width="18.57421875" style="0" customWidth="1"/>
    <col min="53" max="53" width="16.421875" style="0" customWidth="1"/>
    <col min="54" max="54" width="16.28125" style="0" customWidth="1"/>
    <col min="55" max="55" width="19.140625" style="0" customWidth="1"/>
    <col min="56" max="56" width="15.57421875" style="0" customWidth="1"/>
    <col min="57" max="57" width="16.00390625" style="0" customWidth="1"/>
    <col min="58" max="58" width="20.7109375" style="0" customWidth="1"/>
    <col min="59" max="59" width="16.00390625" style="0" customWidth="1"/>
    <col min="60" max="60" width="15.28125" style="0" customWidth="1"/>
    <col min="61" max="61" width="19.140625" style="0" customWidth="1"/>
    <col min="62" max="62" width="15.7109375" style="0" customWidth="1"/>
    <col min="63" max="63" width="14.28125" style="0" customWidth="1"/>
    <col min="64" max="64" width="16.421875" style="0" customWidth="1"/>
    <col min="65" max="65" width="15.57421875" style="0" customWidth="1"/>
    <col min="66" max="66" width="16.57421875" style="0" customWidth="1"/>
    <col min="67" max="67" width="18.00390625" style="0" customWidth="1"/>
    <col min="68" max="68" width="16.00390625" style="0" customWidth="1"/>
    <col min="69" max="69" width="17.140625" style="0" customWidth="1"/>
    <col min="70" max="70" width="15.57421875" style="0" customWidth="1"/>
    <col min="71" max="71" width="18.57421875" style="0" customWidth="1"/>
    <col min="72" max="72" width="15.8515625" style="0" customWidth="1"/>
    <col min="73" max="73" width="20.140625" style="0" customWidth="1"/>
    <col min="74" max="74" width="21.00390625" style="0" customWidth="1"/>
    <col min="75" max="75" width="19.140625" style="0" customWidth="1"/>
  </cols>
  <sheetData>
    <row r="1" spans="2:3" ht="18.75">
      <c r="B1" s="3"/>
      <c r="C1" s="3"/>
    </row>
    <row r="2" spans="1:2" ht="41.25" customHeight="1">
      <c r="A2" s="96" t="s">
        <v>142</v>
      </c>
      <c r="B2" s="97"/>
    </row>
    <row r="3" spans="3:6" ht="20.25" customHeight="1">
      <c r="C3" s="78" t="s">
        <v>6</v>
      </c>
      <c r="D3" s="78"/>
      <c r="E3" s="78"/>
      <c r="F3" s="78"/>
    </row>
    <row r="4" ht="18.75">
      <c r="B4" s="3" t="s">
        <v>134</v>
      </c>
    </row>
    <row r="5" spans="2:7" ht="18.75">
      <c r="B5" s="35"/>
      <c r="C5" s="35" t="s">
        <v>133</v>
      </c>
      <c r="D5" s="36">
        <v>2022</v>
      </c>
      <c r="G5" s="3"/>
    </row>
    <row r="6" spans="2:7" ht="18.75">
      <c r="B6" s="3"/>
      <c r="G6" s="3"/>
    </row>
    <row r="7" spans="1:75" ht="12.75">
      <c r="A7" s="73"/>
      <c r="B7" s="82" t="s">
        <v>136</v>
      </c>
      <c r="C7" s="84">
        <v>1</v>
      </c>
      <c r="D7" s="85"/>
      <c r="E7" s="86"/>
      <c r="F7" s="84">
        <v>2</v>
      </c>
      <c r="G7" s="85"/>
      <c r="H7" s="86"/>
      <c r="I7" s="84">
        <v>3</v>
      </c>
      <c r="J7" s="85"/>
      <c r="K7" s="86"/>
      <c r="L7" s="84">
        <v>4</v>
      </c>
      <c r="M7" s="85"/>
      <c r="N7" s="86"/>
      <c r="O7" s="84">
        <v>5</v>
      </c>
      <c r="P7" s="85"/>
      <c r="Q7" s="86"/>
      <c r="R7" s="84">
        <v>6</v>
      </c>
      <c r="S7" s="85"/>
      <c r="T7" s="86"/>
      <c r="U7" s="84">
        <v>7</v>
      </c>
      <c r="V7" s="85"/>
      <c r="W7" s="86"/>
      <c r="X7" s="84">
        <v>8</v>
      </c>
      <c r="Y7" s="85"/>
      <c r="Z7" s="86"/>
      <c r="AA7" s="84">
        <v>9</v>
      </c>
      <c r="AB7" s="85"/>
      <c r="AC7" s="86"/>
      <c r="AD7" s="84">
        <v>10</v>
      </c>
      <c r="AE7" s="85"/>
      <c r="AF7" s="86"/>
      <c r="AG7" s="85">
        <v>11</v>
      </c>
      <c r="AH7" s="85"/>
      <c r="AI7" s="86"/>
      <c r="AJ7" s="84">
        <v>12</v>
      </c>
      <c r="AK7" s="85"/>
      <c r="AL7" s="86"/>
      <c r="AM7" s="84">
        <v>13</v>
      </c>
      <c r="AN7" s="85"/>
      <c r="AO7" s="86"/>
      <c r="AP7" s="84">
        <v>14</v>
      </c>
      <c r="AQ7" s="85"/>
      <c r="AR7" s="86"/>
      <c r="AS7" s="84">
        <v>15</v>
      </c>
      <c r="AT7" s="85"/>
      <c r="AU7" s="86"/>
      <c r="AV7" s="85">
        <v>16</v>
      </c>
      <c r="AW7" s="85"/>
      <c r="AX7" s="86"/>
      <c r="AY7" s="84">
        <v>17</v>
      </c>
      <c r="AZ7" s="85"/>
      <c r="BA7" s="86"/>
      <c r="BB7" s="84">
        <v>18</v>
      </c>
      <c r="BC7" s="85"/>
      <c r="BD7" s="86"/>
      <c r="BE7" s="84">
        <v>19</v>
      </c>
      <c r="BF7" s="85"/>
      <c r="BG7" s="86"/>
      <c r="BH7" s="84">
        <v>20</v>
      </c>
      <c r="BI7" s="85"/>
      <c r="BJ7" s="86"/>
      <c r="BK7" s="85">
        <v>50</v>
      </c>
      <c r="BL7" s="85"/>
      <c r="BM7" s="86"/>
      <c r="BN7" s="84">
        <v>60</v>
      </c>
      <c r="BO7" s="85"/>
      <c r="BP7" s="86"/>
      <c r="BQ7" s="84">
        <v>99</v>
      </c>
      <c r="BR7" s="85"/>
      <c r="BS7" s="85"/>
      <c r="BT7" s="98" t="s">
        <v>127</v>
      </c>
      <c r="BU7" s="100" t="s">
        <v>128</v>
      </c>
      <c r="BV7" s="87"/>
      <c r="BW7" s="101"/>
    </row>
    <row r="8" spans="1:75" s="19" customFormat="1" ht="35.25" customHeight="1">
      <c r="A8" s="74"/>
      <c r="B8" s="83"/>
      <c r="C8" s="87" t="s">
        <v>66</v>
      </c>
      <c r="D8" s="87"/>
      <c r="E8" s="88"/>
      <c r="F8" s="91" t="s">
        <v>67</v>
      </c>
      <c r="G8" s="88"/>
      <c r="H8" s="92"/>
      <c r="I8" s="79" t="s">
        <v>68</v>
      </c>
      <c r="J8" s="80"/>
      <c r="K8" s="81"/>
      <c r="L8" s="93" t="s">
        <v>69</v>
      </c>
      <c r="M8" s="94"/>
      <c r="N8" s="81"/>
      <c r="O8" s="93" t="s">
        <v>70</v>
      </c>
      <c r="P8" s="94"/>
      <c r="Q8" s="81"/>
      <c r="R8" s="87" t="s">
        <v>135</v>
      </c>
      <c r="S8" s="87"/>
      <c r="T8" s="88"/>
      <c r="U8" s="91" t="s">
        <v>110</v>
      </c>
      <c r="V8" s="88"/>
      <c r="W8" s="92"/>
      <c r="X8" s="79" t="s">
        <v>111</v>
      </c>
      <c r="Y8" s="80"/>
      <c r="Z8" s="81"/>
      <c r="AA8" s="93" t="s">
        <v>112</v>
      </c>
      <c r="AB8" s="94"/>
      <c r="AC8" s="81"/>
      <c r="AD8" s="93" t="s">
        <v>113</v>
      </c>
      <c r="AE8" s="94"/>
      <c r="AF8" s="81"/>
      <c r="AG8" s="87" t="s">
        <v>114</v>
      </c>
      <c r="AH8" s="87"/>
      <c r="AI8" s="88"/>
      <c r="AJ8" s="91" t="s">
        <v>115</v>
      </c>
      <c r="AK8" s="88"/>
      <c r="AL8" s="92"/>
      <c r="AM8" s="79" t="s">
        <v>116</v>
      </c>
      <c r="AN8" s="80"/>
      <c r="AO8" s="81"/>
      <c r="AP8" s="93" t="s">
        <v>117</v>
      </c>
      <c r="AQ8" s="94"/>
      <c r="AR8" s="81"/>
      <c r="AS8" s="93" t="s">
        <v>118</v>
      </c>
      <c r="AT8" s="94"/>
      <c r="AU8" s="81"/>
      <c r="AV8" s="87" t="s">
        <v>119</v>
      </c>
      <c r="AW8" s="87"/>
      <c r="AX8" s="88"/>
      <c r="AY8" s="91" t="s">
        <v>120</v>
      </c>
      <c r="AZ8" s="88"/>
      <c r="BA8" s="92"/>
      <c r="BB8" s="79" t="s">
        <v>121</v>
      </c>
      <c r="BC8" s="80"/>
      <c r="BD8" s="81"/>
      <c r="BE8" s="93" t="s">
        <v>122</v>
      </c>
      <c r="BF8" s="94"/>
      <c r="BG8" s="81"/>
      <c r="BH8" s="93" t="s">
        <v>123</v>
      </c>
      <c r="BI8" s="94"/>
      <c r="BJ8" s="81"/>
      <c r="BK8" s="87" t="s">
        <v>124</v>
      </c>
      <c r="BL8" s="87"/>
      <c r="BM8" s="88"/>
      <c r="BN8" s="91" t="s">
        <v>125</v>
      </c>
      <c r="BO8" s="88"/>
      <c r="BP8" s="92"/>
      <c r="BQ8" s="79" t="s">
        <v>126</v>
      </c>
      <c r="BR8" s="80"/>
      <c r="BS8" s="94"/>
      <c r="BT8" s="99"/>
      <c r="BU8" s="102"/>
      <c r="BV8" s="103"/>
      <c r="BW8" s="104"/>
    </row>
    <row r="9" spans="1:75" s="19" customFormat="1" ht="11.25" customHeight="1">
      <c r="A9" s="74"/>
      <c r="B9" s="56"/>
      <c r="C9" s="89" t="s">
        <v>4</v>
      </c>
      <c r="D9" s="90"/>
      <c r="E9" s="57" t="s">
        <v>5</v>
      </c>
      <c r="F9" s="89" t="s">
        <v>4</v>
      </c>
      <c r="G9" s="90"/>
      <c r="H9" s="63" t="s">
        <v>5</v>
      </c>
      <c r="I9" s="89" t="s">
        <v>4</v>
      </c>
      <c r="J9" s="90"/>
      <c r="K9" s="20" t="s">
        <v>5</v>
      </c>
      <c r="L9" s="89" t="s">
        <v>4</v>
      </c>
      <c r="M9" s="90"/>
      <c r="N9" s="20" t="s">
        <v>5</v>
      </c>
      <c r="O9" s="89" t="s">
        <v>4</v>
      </c>
      <c r="P9" s="90"/>
      <c r="Q9" s="20" t="s">
        <v>5</v>
      </c>
      <c r="R9" s="95" t="s">
        <v>4</v>
      </c>
      <c r="S9" s="90"/>
      <c r="T9" s="57" t="s">
        <v>5</v>
      </c>
      <c r="U9" s="89" t="s">
        <v>4</v>
      </c>
      <c r="V9" s="90"/>
      <c r="W9" s="63" t="s">
        <v>5</v>
      </c>
      <c r="X9" s="89" t="s">
        <v>4</v>
      </c>
      <c r="Y9" s="90"/>
      <c r="Z9" s="20" t="s">
        <v>5</v>
      </c>
      <c r="AA9" s="89" t="s">
        <v>4</v>
      </c>
      <c r="AB9" s="90"/>
      <c r="AC9" s="20" t="s">
        <v>5</v>
      </c>
      <c r="AD9" s="89" t="s">
        <v>4</v>
      </c>
      <c r="AE9" s="90"/>
      <c r="AF9" s="20" t="s">
        <v>5</v>
      </c>
      <c r="AG9" s="95" t="s">
        <v>4</v>
      </c>
      <c r="AH9" s="90"/>
      <c r="AI9" s="57" t="s">
        <v>5</v>
      </c>
      <c r="AJ9" s="89" t="s">
        <v>4</v>
      </c>
      <c r="AK9" s="90"/>
      <c r="AL9" s="63" t="s">
        <v>5</v>
      </c>
      <c r="AM9" s="89" t="s">
        <v>4</v>
      </c>
      <c r="AN9" s="90"/>
      <c r="AO9" s="20" t="s">
        <v>5</v>
      </c>
      <c r="AP9" s="89" t="s">
        <v>4</v>
      </c>
      <c r="AQ9" s="90"/>
      <c r="AR9" s="20" t="s">
        <v>5</v>
      </c>
      <c r="AS9" s="89" t="s">
        <v>4</v>
      </c>
      <c r="AT9" s="90"/>
      <c r="AU9" s="20" t="s">
        <v>5</v>
      </c>
      <c r="AV9" s="95" t="s">
        <v>4</v>
      </c>
      <c r="AW9" s="90"/>
      <c r="AX9" s="57" t="s">
        <v>5</v>
      </c>
      <c r="AY9" s="89" t="s">
        <v>4</v>
      </c>
      <c r="AZ9" s="90"/>
      <c r="BA9" s="63" t="s">
        <v>5</v>
      </c>
      <c r="BB9" s="89" t="s">
        <v>4</v>
      </c>
      <c r="BC9" s="90"/>
      <c r="BD9" s="20" t="s">
        <v>5</v>
      </c>
      <c r="BE9" s="89" t="s">
        <v>4</v>
      </c>
      <c r="BF9" s="90"/>
      <c r="BG9" s="20" t="s">
        <v>5</v>
      </c>
      <c r="BH9" s="89" t="s">
        <v>4</v>
      </c>
      <c r="BI9" s="90"/>
      <c r="BJ9" s="20" t="s">
        <v>5</v>
      </c>
      <c r="BK9" s="95" t="s">
        <v>4</v>
      </c>
      <c r="BL9" s="90"/>
      <c r="BM9" s="57" t="s">
        <v>5</v>
      </c>
      <c r="BN9" s="89" t="s">
        <v>4</v>
      </c>
      <c r="BO9" s="90"/>
      <c r="BP9" s="63" t="s">
        <v>5</v>
      </c>
      <c r="BQ9" s="89" t="s">
        <v>4</v>
      </c>
      <c r="BR9" s="90"/>
      <c r="BS9" s="20" t="s">
        <v>5</v>
      </c>
      <c r="BT9" s="70" t="s">
        <v>4</v>
      </c>
      <c r="BU9" s="89" t="s">
        <v>4</v>
      </c>
      <c r="BV9" s="90"/>
      <c r="BW9" s="20" t="s">
        <v>5</v>
      </c>
    </row>
    <row r="10" spans="1:75" s="19" customFormat="1" ht="31.5" customHeight="1">
      <c r="A10" s="75"/>
      <c r="B10" s="56"/>
      <c r="C10" s="61" t="s">
        <v>132</v>
      </c>
      <c r="D10" s="61" t="s">
        <v>131</v>
      </c>
      <c r="E10" s="59"/>
      <c r="F10" s="61" t="s">
        <v>132</v>
      </c>
      <c r="G10" s="61" t="s">
        <v>131</v>
      </c>
      <c r="H10" s="62"/>
      <c r="I10" s="61" t="s">
        <v>132</v>
      </c>
      <c r="J10" s="64" t="s">
        <v>131</v>
      </c>
      <c r="K10" s="59"/>
      <c r="L10" s="61" t="s">
        <v>132</v>
      </c>
      <c r="M10" s="64" t="s">
        <v>131</v>
      </c>
      <c r="N10" s="59"/>
      <c r="O10" s="61" t="s">
        <v>132</v>
      </c>
      <c r="P10" s="64" t="s">
        <v>131</v>
      </c>
      <c r="Q10" s="59"/>
      <c r="R10" s="61" t="s">
        <v>132</v>
      </c>
      <c r="S10" s="61" t="s">
        <v>131</v>
      </c>
      <c r="T10" s="59"/>
      <c r="U10" s="61" t="s">
        <v>132</v>
      </c>
      <c r="V10" s="61" t="s">
        <v>131</v>
      </c>
      <c r="W10" s="62"/>
      <c r="X10" s="61" t="s">
        <v>132</v>
      </c>
      <c r="Y10" s="64" t="s">
        <v>131</v>
      </c>
      <c r="Z10" s="59"/>
      <c r="AA10" s="61" t="s">
        <v>132</v>
      </c>
      <c r="AB10" s="64" t="s">
        <v>131</v>
      </c>
      <c r="AC10" s="59"/>
      <c r="AD10" s="61" t="s">
        <v>132</v>
      </c>
      <c r="AE10" s="64" t="s">
        <v>131</v>
      </c>
      <c r="AF10" s="59"/>
      <c r="AG10" s="61" t="s">
        <v>132</v>
      </c>
      <c r="AH10" s="61" t="s">
        <v>131</v>
      </c>
      <c r="AI10" s="59"/>
      <c r="AJ10" s="61" t="s">
        <v>132</v>
      </c>
      <c r="AK10" s="61" t="s">
        <v>131</v>
      </c>
      <c r="AL10" s="62"/>
      <c r="AM10" s="61" t="s">
        <v>132</v>
      </c>
      <c r="AN10" s="64" t="s">
        <v>131</v>
      </c>
      <c r="AO10" s="59"/>
      <c r="AP10" s="61" t="s">
        <v>132</v>
      </c>
      <c r="AQ10" s="64" t="s">
        <v>131</v>
      </c>
      <c r="AR10" s="59"/>
      <c r="AS10" s="61" t="s">
        <v>132</v>
      </c>
      <c r="AT10" s="64" t="s">
        <v>131</v>
      </c>
      <c r="AU10" s="59"/>
      <c r="AV10" s="61" t="s">
        <v>132</v>
      </c>
      <c r="AW10" s="61" t="s">
        <v>131</v>
      </c>
      <c r="AX10" s="59"/>
      <c r="AY10" s="61" t="s">
        <v>132</v>
      </c>
      <c r="AZ10" s="61" t="s">
        <v>131</v>
      </c>
      <c r="BA10" s="62"/>
      <c r="BB10" s="61" t="s">
        <v>132</v>
      </c>
      <c r="BC10" s="64" t="s">
        <v>131</v>
      </c>
      <c r="BD10" s="59"/>
      <c r="BE10" s="61" t="s">
        <v>132</v>
      </c>
      <c r="BF10" s="64" t="s">
        <v>131</v>
      </c>
      <c r="BG10" s="59"/>
      <c r="BH10" s="61" t="s">
        <v>132</v>
      </c>
      <c r="BI10" s="64" t="s">
        <v>131</v>
      </c>
      <c r="BJ10" s="59"/>
      <c r="BK10" s="61" t="s">
        <v>132</v>
      </c>
      <c r="BL10" s="61" t="s">
        <v>131</v>
      </c>
      <c r="BM10" s="59"/>
      <c r="BN10" s="61" t="s">
        <v>132</v>
      </c>
      <c r="BO10" s="61" t="s">
        <v>131</v>
      </c>
      <c r="BP10" s="62"/>
      <c r="BQ10" s="61" t="s">
        <v>132</v>
      </c>
      <c r="BR10" s="64" t="s">
        <v>131</v>
      </c>
      <c r="BS10" s="59"/>
      <c r="BT10" s="58"/>
      <c r="BU10" s="60"/>
      <c r="BV10" s="64" t="s">
        <v>131</v>
      </c>
      <c r="BW10" s="59"/>
    </row>
    <row r="11" spans="1:75" s="2" customFormat="1" ht="11.2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65"/>
      <c r="L11" s="23"/>
      <c r="M11" s="23"/>
      <c r="N11" s="6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65"/>
      <c r="AA11" s="23"/>
      <c r="AB11" s="23"/>
      <c r="AC11" s="6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5"/>
      <c r="AP11" s="23"/>
      <c r="AQ11" s="23"/>
      <c r="AR11" s="65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65"/>
      <c r="BE11" s="23"/>
      <c r="BF11" s="23"/>
      <c r="BG11" s="65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65"/>
      <c r="BT11" s="23"/>
      <c r="BU11" s="23"/>
      <c r="BV11" s="23"/>
      <c r="BW11" s="23"/>
    </row>
    <row r="12" spans="1:75" s="2" customFormat="1" ht="11.25" customHeight="1">
      <c r="A12" s="21"/>
      <c r="B12" s="54" t="s">
        <v>71</v>
      </c>
      <c r="C12" s="23"/>
      <c r="D12" s="23"/>
      <c r="E12" s="23"/>
      <c r="F12" s="23"/>
      <c r="G12" s="23"/>
      <c r="H12" s="23"/>
      <c r="I12" s="23"/>
      <c r="J12" s="23"/>
      <c r="K12" s="65"/>
      <c r="L12" s="23"/>
      <c r="M12" s="23"/>
      <c r="N12" s="6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65"/>
      <c r="AA12" s="23"/>
      <c r="AB12" s="23"/>
      <c r="AC12" s="6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65"/>
      <c r="AP12" s="23"/>
      <c r="AQ12" s="23"/>
      <c r="AR12" s="65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65"/>
      <c r="BE12" s="23"/>
      <c r="BF12" s="23"/>
      <c r="BG12" s="65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65"/>
      <c r="BT12" s="25">
        <v>0</v>
      </c>
      <c r="BU12" s="71">
        <f>BT12</f>
        <v>0</v>
      </c>
      <c r="BV12" s="23"/>
      <c r="BW12" s="23"/>
    </row>
    <row r="13" spans="1:75" s="2" customFormat="1" ht="11.25" customHeight="1">
      <c r="A13" s="21"/>
      <c r="B13" s="54"/>
      <c r="C13" s="23"/>
      <c r="D13" s="23"/>
      <c r="E13" s="23"/>
      <c r="F13" s="23"/>
      <c r="G13" s="23"/>
      <c r="H13" s="23"/>
      <c r="I13" s="23"/>
      <c r="J13" s="23"/>
      <c r="K13" s="65"/>
      <c r="L13" s="23"/>
      <c r="M13" s="23"/>
      <c r="N13" s="6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65"/>
      <c r="AA13" s="23"/>
      <c r="AB13" s="23"/>
      <c r="AC13" s="6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65"/>
      <c r="AP13" s="23"/>
      <c r="AQ13" s="23"/>
      <c r="AR13" s="6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65"/>
      <c r="BE13" s="23"/>
      <c r="BF13" s="23"/>
      <c r="BG13" s="65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65"/>
      <c r="BT13" s="25"/>
      <c r="BU13" s="23"/>
      <c r="BV13" s="23"/>
      <c r="BW13" s="23"/>
    </row>
    <row r="14" spans="1:75" ht="12.75">
      <c r="A14" s="46"/>
      <c r="B14" s="44" t="s">
        <v>72</v>
      </c>
      <c r="C14" s="40"/>
      <c r="D14" s="41"/>
      <c r="E14" s="41"/>
      <c r="F14" s="4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1"/>
      <c r="T14" s="41"/>
      <c r="U14" s="4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41"/>
      <c r="AI14" s="41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40"/>
      <c r="AW14" s="41"/>
      <c r="AX14" s="41"/>
      <c r="AY14" s="4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40"/>
      <c r="BL14" s="41"/>
      <c r="BM14" s="41"/>
      <c r="BN14" s="4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5">
      <c r="A15" s="22">
        <v>101</v>
      </c>
      <c r="B15" s="24" t="s">
        <v>73</v>
      </c>
      <c r="C15" s="25">
        <v>235184112.87</v>
      </c>
      <c r="D15" s="25">
        <v>0</v>
      </c>
      <c r="E15" s="25">
        <v>222554800.66</v>
      </c>
      <c r="F15" s="25">
        <v>2392565.38</v>
      </c>
      <c r="G15" s="25">
        <v>0</v>
      </c>
      <c r="H15" s="25">
        <v>1966968.38</v>
      </c>
      <c r="I15" s="25">
        <v>105967609.75</v>
      </c>
      <c r="J15" s="25">
        <v>0</v>
      </c>
      <c r="K15" s="25">
        <v>99258716.53</v>
      </c>
      <c r="L15" s="25">
        <v>102430957.93</v>
      </c>
      <c r="M15" s="25">
        <v>0</v>
      </c>
      <c r="N15" s="25">
        <v>95119723.78</v>
      </c>
      <c r="O15" s="25">
        <v>28488487.94</v>
      </c>
      <c r="P15" s="25">
        <v>0</v>
      </c>
      <c r="Q15" s="25">
        <v>26502547.51</v>
      </c>
      <c r="R15" s="25">
        <v>1693984.05</v>
      </c>
      <c r="S15" s="25">
        <v>0</v>
      </c>
      <c r="T15" s="25">
        <v>1622860.09</v>
      </c>
      <c r="U15" s="25">
        <v>609405.76</v>
      </c>
      <c r="V15" s="25">
        <v>0</v>
      </c>
      <c r="W15" s="25">
        <v>571530.12</v>
      </c>
      <c r="X15" s="25">
        <v>17355774.72</v>
      </c>
      <c r="Y15" s="25">
        <v>0</v>
      </c>
      <c r="Z15" s="25">
        <v>16023797.44</v>
      </c>
      <c r="AA15" s="25">
        <v>5057677.76</v>
      </c>
      <c r="AB15" s="25">
        <v>0</v>
      </c>
      <c r="AC15" s="25">
        <v>4725073.38</v>
      </c>
      <c r="AD15" s="25">
        <v>12699063.75</v>
      </c>
      <c r="AE15" s="25">
        <v>0</v>
      </c>
      <c r="AF15" s="25">
        <v>11761520.77</v>
      </c>
      <c r="AG15" s="25">
        <v>1283392.47</v>
      </c>
      <c r="AH15" s="25">
        <v>0</v>
      </c>
      <c r="AI15" s="25">
        <v>1192518.23</v>
      </c>
      <c r="AJ15" s="25">
        <v>82796299.25</v>
      </c>
      <c r="AK15" s="25">
        <v>0</v>
      </c>
      <c r="AL15" s="25">
        <v>77309234.07</v>
      </c>
      <c r="AM15" s="25">
        <v>0</v>
      </c>
      <c r="AN15" s="25">
        <v>0</v>
      </c>
      <c r="AO15" s="25">
        <v>0</v>
      </c>
      <c r="AP15" s="25">
        <v>6265039.6</v>
      </c>
      <c r="AQ15" s="25">
        <v>0</v>
      </c>
      <c r="AR15" s="25">
        <v>5912674.16</v>
      </c>
      <c r="AS15" s="25">
        <v>8886508.76</v>
      </c>
      <c r="AT15" s="25">
        <v>0</v>
      </c>
      <c r="AU15" s="25">
        <v>8026627.37</v>
      </c>
      <c r="AV15" s="25">
        <v>119032.49</v>
      </c>
      <c r="AW15" s="25">
        <v>0</v>
      </c>
      <c r="AX15" s="25">
        <v>114651.67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1067654.66</v>
      </c>
      <c r="BF15" s="25">
        <v>0</v>
      </c>
      <c r="BG15" s="25">
        <v>883513.43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/>
      <c r="BU15" s="26">
        <f>+C15+F15+I15+L15+O15+R15+U15+X15+AA15+AD15+AG15+AJ15+AM15+AP15+AS15+AV15+AY15+BB15+BE15+BH15+BK15+BN15+BQ15</f>
        <v>612297567.14</v>
      </c>
      <c r="BV15" s="26">
        <f aca="true" t="shared" si="0" ref="BV15:BW24">+D15+G15+J15+M15+P15+S15+V15+Y15+AB15+AE15+AH15+AK15+AN15+AQ15+AT15+AW15+AZ15+BC15+BF15+BI15+BL15+BO15+BR15</f>
        <v>0</v>
      </c>
      <c r="BW15" s="26">
        <f t="shared" si="0"/>
        <v>573546757.5899999</v>
      </c>
    </row>
    <row r="16" spans="1:75" ht="15">
      <c r="A16" s="22">
        <f>A15+1</f>
        <v>102</v>
      </c>
      <c r="B16" s="24" t="s">
        <v>74</v>
      </c>
      <c r="C16" s="25">
        <v>14028767.29</v>
      </c>
      <c r="D16" s="25">
        <v>0</v>
      </c>
      <c r="E16" s="25">
        <v>9580219.9</v>
      </c>
      <c r="F16" s="25">
        <v>188685.45</v>
      </c>
      <c r="G16" s="25">
        <v>0</v>
      </c>
      <c r="H16" s="25">
        <v>181394.6</v>
      </c>
      <c r="I16" s="25">
        <v>9245994.62</v>
      </c>
      <c r="J16" s="25">
        <v>0</v>
      </c>
      <c r="K16" s="25">
        <v>8695688.18</v>
      </c>
      <c r="L16" s="25">
        <v>7724588.82</v>
      </c>
      <c r="M16" s="25">
        <v>0</v>
      </c>
      <c r="N16" s="25">
        <v>7240182.44</v>
      </c>
      <c r="O16" s="25">
        <v>1212976.85</v>
      </c>
      <c r="P16" s="25">
        <v>0</v>
      </c>
      <c r="Q16" s="25">
        <v>1115006.07</v>
      </c>
      <c r="R16" s="25">
        <v>137382.18</v>
      </c>
      <c r="S16" s="25">
        <v>0</v>
      </c>
      <c r="T16" s="25">
        <v>138620.7</v>
      </c>
      <c r="U16" s="25">
        <v>47844.77</v>
      </c>
      <c r="V16" s="25">
        <v>0</v>
      </c>
      <c r="W16" s="25">
        <v>45672.61</v>
      </c>
      <c r="X16" s="25">
        <v>2631376.62</v>
      </c>
      <c r="Y16" s="25">
        <v>0</v>
      </c>
      <c r="Z16" s="25">
        <v>1717311.31</v>
      </c>
      <c r="AA16" s="25">
        <v>416654.42</v>
      </c>
      <c r="AB16" s="25">
        <v>0</v>
      </c>
      <c r="AC16" s="25">
        <v>390424.76</v>
      </c>
      <c r="AD16" s="25">
        <v>1002150.79</v>
      </c>
      <c r="AE16" s="25">
        <v>0</v>
      </c>
      <c r="AF16" s="25">
        <v>945175</v>
      </c>
      <c r="AG16" s="25">
        <v>107775.56</v>
      </c>
      <c r="AH16" s="25">
        <v>0</v>
      </c>
      <c r="AI16" s="25">
        <v>102257.25</v>
      </c>
      <c r="AJ16" s="25">
        <v>2989881.79</v>
      </c>
      <c r="AK16" s="25">
        <v>0</v>
      </c>
      <c r="AL16" s="25">
        <v>2798020.08</v>
      </c>
      <c r="AM16" s="25">
        <v>0</v>
      </c>
      <c r="AN16" s="25">
        <v>0</v>
      </c>
      <c r="AO16" s="25">
        <v>0</v>
      </c>
      <c r="AP16" s="25">
        <v>510328.27</v>
      </c>
      <c r="AQ16" s="25">
        <v>0</v>
      </c>
      <c r="AR16" s="25">
        <v>487292.54</v>
      </c>
      <c r="AS16" s="25">
        <v>714953.81</v>
      </c>
      <c r="AT16" s="25">
        <v>0</v>
      </c>
      <c r="AU16" s="25">
        <v>616850.34</v>
      </c>
      <c r="AV16" s="25">
        <v>9544.57</v>
      </c>
      <c r="AW16" s="25">
        <v>0</v>
      </c>
      <c r="AX16" s="25">
        <v>9251.79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75035.91</v>
      </c>
      <c r="BF16" s="25">
        <v>0</v>
      </c>
      <c r="BG16" s="25">
        <v>70427.07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/>
      <c r="BU16" s="26">
        <f aca="true" t="shared" si="1" ref="BU16:BU24">+C16+F16+I16+L16+O16+R16+U16+X16+AA16+AD16+AG16+AJ16+AM16+AP16+AS16+AV16+AY16+BB16+BE16+BH16+BK16+BN16+BQ16</f>
        <v>41043941.720000006</v>
      </c>
      <c r="BV16" s="26">
        <f t="shared" si="0"/>
        <v>0</v>
      </c>
      <c r="BW16" s="26">
        <f t="shared" si="0"/>
        <v>34133794.64</v>
      </c>
    </row>
    <row r="17" spans="1:75" ht="15">
      <c r="A17" s="22">
        <f aca="true" t="shared" si="2" ref="A17:A24">A16+1</f>
        <v>103</v>
      </c>
      <c r="B17" s="24" t="s">
        <v>75</v>
      </c>
      <c r="C17" s="25">
        <v>84938935</v>
      </c>
      <c r="D17" s="25">
        <v>0</v>
      </c>
      <c r="E17" s="25">
        <v>68852152.41</v>
      </c>
      <c r="F17" s="25">
        <v>0</v>
      </c>
      <c r="G17" s="25">
        <v>0</v>
      </c>
      <c r="H17" s="25">
        <v>16266.5</v>
      </c>
      <c r="I17" s="25">
        <v>44616455.05</v>
      </c>
      <c r="J17" s="25">
        <v>0</v>
      </c>
      <c r="K17" s="25">
        <v>36514977.92</v>
      </c>
      <c r="L17" s="25">
        <v>140151877.04</v>
      </c>
      <c r="M17" s="25">
        <v>0</v>
      </c>
      <c r="N17" s="25">
        <v>138221768.83</v>
      </c>
      <c r="O17" s="25">
        <v>32911506.44</v>
      </c>
      <c r="P17" s="25">
        <v>0</v>
      </c>
      <c r="Q17" s="25">
        <v>31299539.4</v>
      </c>
      <c r="R17" s="25">
        <v>17709043.35</v>
      </c>
      <c r="S17" s="25">
        <v>0</v>
      </c>
      <c r="T17" s="25">
        <v>15062353.6</v>
      </c>
      <c r="U17" s="25">
        <v>1095372.96</v>
      </c>
      <c r="V17" s="25">
        <v>0</v>
      </c>
      <c r="W17" s="25">
        <v>1434041.15</v>
      </c>
      <c r="X17" s="25">
        <v>49031294.1</v>
      </c>
      <c r="Y17" s="25">
        <v>0</v>
      </c>
      <c r="Z17" s="25">
        <v>46615858.29</v>
      </c>
      <c r="AA17" s="25">
        <v>331402347</v>
      </c>
      <c r="AB17" s="25">
        <v>0</v>
      </c>
      <c r="AC17" s="25">
        <v>325350388.42</v>
      </c>
      <c r="AD17" s="25">
        <v>978625656.95</v>
      </c>
      <c r="AE17" s="25">
        <v>0</v>
      </c>
      <c r="AF17" s="25">
        <v>935226199.63</v>
      </c>
      <c r="AG17" s="25">
        <v>202839.81</v>
      </c>
      <c r="AH17" s="25">
        <v>0</v>
      </c>
      <c r="AI17" s="25">
        <v>360278.09</v>
      </c>
      <c r="AJ17" s="25">
        <v>272010968.99</v>
      </c>
      <c r="AK17" s="25">
        <v>0</v>
      </c>
      <c r="AL17" s="25">
        <v>256913626.44</v>
      </c>
      <c r="AM17" s="25">
        <v>1152700.86</v>
      </c>
      <c r="AN17" s="25">
        <v>0</v>
      </c>
      <c r="AO17" s="25">
        <v>1044875.22</v>
      </c>
      <c r="AP17" s="25">
        <v>2758473.87</v>
      </c>
      <c r="AQ17" s="25">
        <v>0</v>
      </c>
      <c r="AR17" s="25">
        <v>3052543.02</v>
      </c>
      <c r="AS17" s="25">
        <v>11031486.79</v>
      </c>
      <c r="AT17" s="25">
        <v>0</v>
      </c>
      <c r="AU17" s="25">
        <v>12464567.22</v>
      </c>
      <c r="AV17" s="25">
        <v>8441.2</v>
      </c>
      <c r="AW17" s="25">
        <v>0</v>
      </c>
      <c r="AX17" s="25">
        <v>10861.17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1912201.11</v>
      </c>
      <c r="BF17" s="25">
        <v>0</v>
      </c>
      <c r="BG17" s="25">
        <v>1103634.99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/>
      <c r="BU17" s="26">
        <f t="shared" si="1"/>
        <v>1969559600.5199997</v>
      </c>
      <c r="BV17" s="26">
        <f t="shared" si="0"/>
        <v>0</v>
      </c>
      <c r="BW17" s="26">
        <f t="shared" si="0"/>
        <v>1873543932.3000002</v>
      </c>
    </row>
    <row r="18" spans="1:75" ht="15">
      <c r="A18" s="22">
        <f t="shared" si="2"/>
        <v>104</v>
      </c>
      <c r="B18" s="24" t="s">
        <v>23</v>
      </c>
      <c r="C18" s="25">
        <v>8421033.55</v>
      </c>
      <c r="D18" s="25">
        <v>0</v>
      </c>
      <c r="E18" s="25">
        <v>1177420.79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26196784.3</v>
      </c>
      <c r="M18" s="25">
        <v>0</v>
      </c>
      <c r="N18" s="25">
        <v>26520008.93</v>
      </c>
      <c r="O18" s="25">
        <v>19848842.51</v>
      </c>
      <c r="P18" s="25">
        <v>0</v>
      </c>
      <c r="Q18" s="25">
        <v>15989461.39</v>
      </c>
      <c r="R18" s="25">
        <v>3134054.61</v>
      </c>
      <c r="S18" s="25">
        <v>0</v>
      </c>
      <c r="T18" s="25">
        <v>836281</v>
      </c>
      <c r="U18" s="25">
        <v>0</v>
      </c>
      <c r="V18" s="25">
        <v>0</v>
      </c>
      <c r="W18" s="25">
        <v>1441.3</v>
      </c>
      <c r="X18" s="25">
        <v>39341735.72</v>
      </c>
      <c r="Y18" s="25">
        <v>0</v>
      </c>
      <c r="Z18" s="25">
        <v>34773959.95</v>
      </c>
      <c r="AA18" s="25">
        <v>2489825.39</v>
      </c>
      <c r="AB18" s="25">
        <v>0</v>
      </c>
      <c r="AC18" s="25">
        <v>2689147.02</v>
      </c>
      <c r="AD18" s="25">
        <v>2563230.46</v>
      </c>
      <c r="AE18" s="25">
        <v>0</v>
      </c>
      <c r="AF18" s="25">
        <v>2255854.1</v>
      </c>
      <c r="AG18" s="25">
        <v>0</v>
      </c>
      <c r="AH18" s="25">
        <v>0</v>
      </c>
      <c r="AI18" s="25">
        <v>20000</v>
      </c>
      <c r="AJ18" s="25">
        <v>62189830.45</v>
      </c>
      <c r="AK18" s="25">
        <v>0</v>
      </c>
      <c r="AL18" s="25">
        <v>45026930.4</v>
      </c>
      <c r="AM18" s="25">
        <v>59999.93</v>
      </c>
      <c r="AN18" s="25">
        <v>0</v>
      </c>
      <c r="AO18" s="25">
        <v>60000</v>
      </c>
      <c r="AP18" s="25">
        <v>1588634.78</v>
      </c>
      <c r="AQ18" s="25">
        <v>0</v>
      </c>
      <c r="AR18" s="25">
        <v>3912247.5</v>
      </c>
      <c r="AS18" s="25">
        <v>1694039.34</v>
      </c>
      <c r="AT18" s="25">
        <v>0</v>
      </c>
      <c r="AU18" s="25">
        <v>1986718.45</v>
      </c>
      <c r="AV18" s="25">
        <v>30000</v>
      </c>
      <c r="AW18" s="25">
        <v>0</v>
      </c>
      <c r="AX18" s="25">
        <v>30000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45563.94</v>
      </c>
      <c r="BF18" s="25">
        <v>0</v>
      </c>
      <c r="BG18" s="25">
        <v>55863.62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/>
      <c r="BU18" s="26">
        <f t="shared" si="1"/>
        <v>167603574.98000002</v>
      </c>
      <c r="BV18" s="26">
        <f t="shared" si="0"/>
        <v>0</v>
      </c>
      <c r="BW18" s="26">
        <f t="shared" si="0"/>
        <v>135335334.45</v>
      </c>
    </row>
    <row r="19" spans="1:75" ht="15">
      <c r="A19" s="22">
        <f t="shared" si="2"/>
        <v>105</v>
      </c>
      <c r="B19" s="24" t="s">
        <v>76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/>
      <c r="BU19" s="26">
        <f t="shared" si="1"/>
        <v>0</v>
      </c>
      <c r="BV19" s="26">
        <f t="shared" si="0"/>
        <v>0</v>
      </c>
      <c r="BW19" s="26">
        <f t="shared" si="0"/>
        <v>0</v>
      </c>
    </row>
    <row r="20" spans="1:75" ht="15">
      <c r="A20" s="22">
        <f t="shared" si="2"/>
        <v>106</v>
      </c>
      <c r="B20" s="24" t="s">
        <v>77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/>
      <c r="BU20" s="26">
        <f t="shared" si="1"/>
        <v>0</v>
      </c>
      <c r="BV20" s="26">
        <f t="shared" si="0"/>
        <v>0</v>
      </c>
      <c r="BW20" s="26">
        <f t="shared" si="0"/>
        <v>0</v>
      </c>
    </row>
    <row r="21" spans="1:75" ht="15">
      <c r="A21" s="22">
        <f t="shared" si="2"/>
        <v>107</v>
      </c>
      <c r="B21" s="24" t="s">
        <v>78</v>
      </c>
      <c r="C21" s="25">
        <v>13130078.58</v>
      </c>
      <c r="D21" s="25">
        <v>0</v>
      </c>
      <c r="E21" s="25">
        <v>12803740.98</v>
      </c>
      <c r="F21" s="25">
        <v>165474.48</v>
      </c>
      <c r="G21" s="25">
        <v>0</v>
      </c>
      <c r="H21" s="25">
        <v>165474.48</v>
      </c>
      <c r="I21" s="25">
        <v>654249.71</v>
      </c>
      <c r="J21" s="25">
        <v>0</v>
      </c>
      <c r="K21" s="25">
        <v>654249.71</v>
      </c>
      <c r="L21" s="25">
        <v>9037692.36</v>
      </c>
      <c r="M21" s="25">
        <v>0</v>
      </c>
      <c r="N21" s="25">
        <v>9037692.36</v>
      </c>
      <c r="O21" s="25">
        <v>8466650.28</v>
      </c>
      <c r="P21" s="25">
        <v>0</v>
      </c>
      <c r="Q21" s="25">
        <v>8466650.28</v>
      </c>
      <c r="R21" s="25">
        <v>1550335.35</v>
      </c>
      <c r="S21" s="25">
        <v>0</v>
      </c>
      <c r="T21" s="25">
        <v>1550335.35</v>
      </c>
      <c r="U21" s="25">
        <v>0</v>
      </c>
      <c r="V21" s="25">
        <v>0</v>
      </c>
      <c r="W21" s="25">
        <v>0</v>
      </c>
      <c r="X21" s="25">
        <v>7094210.59</v>
      </c>
      <c r="Y21" s="25">
        <v>0</v>
      </c>
      <c r="Z21" s="25">
        <v>7098387.45</v>
      </c>
      <c r="AA21" s="25">
        <v>6321314.31</v>
      </c>
      <c r="AB21" s="25">
        <v>0</v>
      </c>
      <c r="AC21" s="25">
        <v>6321314.31</v>
      </c>
      <c r="AD21" s="25">
        <v>67596603.55</v>
      </c>
      <c r="AE21" s="25">
        <v>0</v>
      </c>
      <c r="AF21" s="25">
        <v>67596603.55</v>
      </c>
      <c r="AG21" s="25">
        <v>34226.99</v>
      </c>
      <c r="AH21" s="25">
        <v>0</v>
      </c>
      <c r="AI21" s="25">
        <v>34226.99</v>
      </c>
      <c r="AJ21" s="25">
        <v>4623111.9</v>
      </c>
      <c r="AK21" s="25">
        <v>0</v>
      </c>
      <c r="AL21" s="25">
        <v>4623111.9</v>
      </c>
      <c r="AM21" s="25">
        <v>0</v>
      </c>
      <c r="AN21" s="25">
        <v>0</v>
      </c>
      <c r="AO21" s="25">
        <v>0</v>
      </c>
      <c r="AP21" s="25">
        <v>221249.5</v>
      </c>
      <c r="AQ21" s="25">
        <v>0</v>
      </c>
      <c r="AR21" s="25">
        <v>221249.5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/>
      <c r="BU21" s="26">
        <f t="shared" si="1"/>
        <v>118895197.6</v>
      </c>
      <c r="BV21" s="26">
        <f t="shared" si="0"/>
        <v>0</v>
      </c>
      <c r="BW21" s="26">
        <f t="shared" si="0"/>
        <v>118573036.86</v>
      </c>
    </row>
    <row r="22" spans="1:75" ht="15">
      <c r="A22" s="22">
        <f t="shared" si="2"/>
        <v>108</v>
      </c>
      <c r="B22" s="24" t="s">
        <v>79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/>
      <c r="BU22" s="26">
        <f t="shared" si="1"/>
        <v>0</v>
      </c>
      <c r="BV22" s="26">
        <f t="shared" si="0"/>
        <v>0</v>
      </c>
      <c r="BW22" s="26">
        <f t="shared" si="0"/>
        <v>0</v>
      </c>
    </row>
    <row r="23" spans="1:75" ht="15">
      <c r="A23" s="22">
        <f t="shared" si="2"/>
        <v>109</v>
      </c>
      <c r="B23" s="24" t="s">
        <v>80</v>
      </c>
      <c r="C23" s="25">
        <v>14950286.57</v>
      </c>
      <c r="D23" s="25">
        <v>0</v>
      </c>
      <c r="E23" s="25">
        <v>6122348.42</v>
      </c>
      <c r="F23" s="25">
        <v>0</v>
      </c>
      <c r="G23" s="25">
        <v>0</v>
      </c>
      <c r="H23" s="25">
        <v>0</v>
      </c>
      <c r="I23" s="25">
        <v>349352.35</v>
      </c>
      <c r="J23" s="25">
        <v>0</v>
      </c>
      <c r="K23" s="25">
        <v>341653.7</v>
      </c>
      <c r="L23" s="25">
        <v>300676.24</v>
      </c>
      <c r="M23" s="25">
        <v>0</v>
      </c>
      <c r="N23" s="25">
        <v>77928.78</v>
      </c>
      <c r="O23" s="25">
        <v>13887.6</v>
      </c>
      <c r="P23" s="25">
        <v>0</v>
      </c>
      <c r="Q23" s="25">
        <v>859</v>
      </c>
      <c r="R23" s="25">
        <v>0</v>
      </c>
      <c r="S23" s="25">
        <v>0</v>
      </c>
      <c r="T23" s="25">
        <v>1559.4</v>
      </c>
      <c r="U23" s="25">
        <v>0</v>
      </c>
      <c r="V23" s="25">
        <v>0</v>
      </c>
      <c r="W23" s="25">
        <v>0</v>
      </c>
      <c r="X23" s="25">
        <v>2062808.22</v>
      </c>
      <c r="Y23" s="25">
        <v>0</v>
      </c>
      <c r="Z23" s="25">
        <v>1135107.19</v>
      </c>
      <c r="AA23" s="25">
        <v>156996.6</v>
      </c>
      <c r="AB23" s="25">
        <v>0</v>
      </c>
      <c r="AC23" s="25">
        <v>194136.27</v>
      </c>
      <c r="AD23" s="25">
        <v>57000</v>
      </c>
      <c r="AE23" s="25">
        <v>0</v>
      </c>
      <c r="AF23" s="25">
        <v>24882</v>
      </c>
      <c r="AG23" s="25">
        <v>0</v>
      </c>
      <c r="AH23" s="25">
        <v>0</v>
      </c>
      <c r="AI23" s="25">
        <v>0</v>
      </c>
      <c r="AJ23" s="25">
        <v>84745.78</v>
      </c>
      <c r="AK23" s="25">
        <v>0</v>
      </c>
      <c r="AL23" s="25">
        <v>88703.37</v>
      </c>
      <c r="AM23" s="25">
        <v>0</v>
      </c>
      <c r="AN23" s="25">
        <v>0</v>
      </c>
      <c r="AO23" s="25">
        <v>0</v>
      </c>
      <c r="AP23" s="25">
        <v>632.88</v>
      </c>
      <c r="AQ23" s="25">
        <v>0</v>
      </c>
      <c r="AR23" s="25">
        <v>632.88</v>
      </c>
      <c r="AS23" s="25">
        <v>5992.5</v>
      </c>
      <c r="AT23" s="25">
        <v>0</v>
      </c>
      <c r="AU23" s="25">
        <v>5915.5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/>
      <c r="BU23" s="26">
        <f t="shared" si="1"/>
        <v>17982378.740000002</v>
      </c>
      <c r="BV23" s="26">
        <f t="shared" si="0"/>
        <v>0</v>
      </c>
      <c r="BW23" s="26">
        <f t="shared" si="0"/>
        <v>7993726.51</v>
      </c>
    </row>
    <row r="24" spans="1:75" ht="15">
      <c r="A24" s="22">
        <f t="shared" si="2"/>
        <v>110</v>
      </c>
      <c r="B24" s="24" t="s">
        <v>81</v>
      </c>
      <c r="C24" s="25">
        <v>19436811.05</v>
      </c>
      <c r="D24" s="25">
        <v>30318997.01</v>
      </c>
      <c r="E24" s="25">
        <v>20602046.44</v>
      </c>
      <c r="F24" s="25">
        <v>0</v>
      </c>
      <c r="G24" s="25">
        <v>0</v>
      </c>
      <c r="H24" s="25">
        <v>0</v>
      </c>
      <c r="I24" s="25">
        <v>51700.8</v>
      </c>
      <c r="J24" s="25">
        <v>0</v>
      </c>
      <c r="K24" s="25">
        <v>53300.23</v>
      </c>
      <c r="L24" s="25">
        <v>7972.57</v>
      </c>
      <c r="M24" s="25">
        <v>0</v>
      </c>
      <c r="N24" s="25">
        <v>2752.57</v>
      </c>
      <c r="O24" s="25">
        <v>437762.8</v>
      </c>
      <c r="P24" s="25">
        <v>0</v>
      </c>
      <c r="Q24" s="25">
        <v>327236.15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230103.44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1731519.97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/>
      <c r="BU24" s="26">
        <f t="shared" si="1"/>
        <v>19934247.220000003</v>
      </c>
      <c r="BV24" s="26">
        <f t="shared" si="0"/>
        <v>32050516.98</v>
      </c>
      <c r="BW24" s="26">
        <f t="shared" si="0"/>
        <v>21215438.830000002</v>
      </c>
    </row>
    <row r="25" spans="1:75" s="29" customFormat="1" ht="15.75" thickBot="1">
      <c r="A25" s="66">
        <v>100</v>
      </c>
      <c r="B25" s="27" t="s">
        <v>82</v>
      </c>
      <c r="C25" s="28">
        <f aca="true" t="shared" si="3" ref="C25:BN25">SUM(C15:C24)</f>
        <v>390090024.90999997</v>
      </c>
      <c r="D25" s="28">
        <f t="shared" si="3"/>
        <v>30318997.01</v>
      </c>
      <c r="E25" s="28">
        <f t="shared" si="3"/>
        <v>341692729.6000001</v>
      </c>
      <c r="F25" s="28">
        <f t="shared" si="3"/>
        <v>2746725.31</v>
      </c>
      <c r="G25" s="28">
        <f t="shared" si="3"/>
        <v>0</v>
      </c>
      <c r="H25" s="28">
        <f t="shared" si="3"/>
        <v>2330103.96</v>
      </c>
      <c r="I25" s="28">
        <f t="shared" si="3"/>
        <v>160885362.28000003</v>
      </c>
      <c r="J25" s="28">
        <f t="shared" si="3"/>
        <v>0</v>
      </c>
      <c r="K25" s="28">
        <f t="shared" si="3"/>
        <v>145518586.26999998</v>
      </c>
      <c r="L25" s="28">
        <f t="shared" si="3"/>
        <v>285850549.26</v>
      </c>
      <c r="M25" s="28">
        <f t="shared" si="3"/>
        <v>0</v>
      </c>
      <c r="N25" s="28">
        <f t="shared" si="3"/>
        <v>276220057.69</v>
      </c>
      <c r="O25" s="28">
        <f t="shared" si="3"/>
        <v>91380114.42</v>
      </c>
      <c r="P25" s="28">
        <f t="shared" si="3"/>
        <v>0</v>
      </c>
      <c r="Q25" s="28">
        <f t="shared" si="3"/>
        <v>83701299.80000001</v>
      </c>
      <c r="R25" s="28">
        <f t="shared" si="3"/>
        <v>24224799.540000003</v>
      </c>
      <c r="S25" s="28">
        <f t="shared" si="3"/>
        <v>0</v>
      </c>
      <c r="T25" s="28">
        <f t="shared" si="3"/>
        <v>19212010.14</v>
      </c>
      <c r="U25" s="28">
        <f t="shared" si="3"/>
        <v>1752623.49</v>
      </c>
      <c r="V25" s="28">
        <f t="shared" si="3"/>
        <v>0</v>
      </c>
      <c r="W25" s="28">
        <f t="shared" si="3"/>
        <v>2052685.18</v>
      </c>
      <c r="X25" s="28">
        <f t="shared" si="3"/>
        <v>117517199.97</v>
      </c>
      <c r="Y25" s="28">
        <f t="shared" si="3"/>
        <v>0</v>
      </c>
      <c r="Z25" s="28">
        <f t="shared" si="3"/>
        <v>107594525.07000001</v>
      </c>
      <c r="AA25" s="28">
        <f t="shared" si="3"/>
        <v>345844815.48</v>
      </c>
      <c r="AB25" s="28">
        <f t="shared" si="3"/>
        <v>0</v>
      </c>
      <c r="AC25" s="28">
        <f t="shared" si="3"/>
        <v>339670484.15999997</v>
      </c>
      <c r="AD25" s="28">
        <f t="shared" si="3"/>
        <v>1062543705.5</v>
      </c>
      <c r="AE25" s="28">
        <f t="shared" si="3"/>
        <v>0</v>
      </c>
      <c r="AF25" s="28">
        <f t="shared" si="3"/>
        <v>1017810235.05</v>
      </c>
      <c r="AG25" s="28">
        <f t="shared" si="3"/>
        <v>1628234.83</v>
      </c>
      <c r="AH25" s="28">
        <f t="shared" si="3"/>
        <v>0</v>
      </c>
      <c r="AI25" s="28">
        <f t="shared" si="3"/>
        <v>1709280.56</v>
      </c>
      <c r="AJ25" s="28">
        <f t="shared" si="3"/>
        <v>424694838.15999997</v>
      </c>
      <c r="AK25" s="28">
        <f t="shared" si="3"/>
        <v>0</v>
      </c>
      <c r="AL25" s="28">
        <f t="shared" si="3"/>
        <v>386759626.25999993</v>
      </c>
      <c r="AM25" s="28">
        <f t="shared" si="3"/>
        <v>1212700.79</v>
      </c>
      <c r="AN25" s="28">
        <f t="shared" si="3"/>
        <v>0</v>
      </c>
      <c r="AO25" s="28">
        <f t="shared" si="3"/>
        <v>1104875.22</v>
      </c>
      <c r="AP25" s="28">
        <f t="shared" si="3"/>
        <v>11344358.899999999</v>
      </c>
      <c r="AQ25" s="28">
        <f t="shared" si="3"/>
        <v>1731519.97</v>
      </c>
      <c r="AR25" s="28">
        <f t="shared" si="3"/>
        <v>13586639.600000001</v>
      </c>
      <c r="AS25" s="28">
        <f t="shared" si="3"/>
        <v>22332981.2</v>
      </c>
      <c r="AT25" s="28">
        <f t="shared" si="3"/>
        <v>0</v>
      </c>
      <c r="AU25" s="28">
        <f t="shared" si="3"/>
        <v>23100678.88</v>
      </c>
      <c r="AV25" s="28">
        <f t="shared" si="3"/>
        <v>167018.26</v>
      </c>
      <c r="AW25" s="28">
        <f t="shared" si="3"/>
        <v>0</v>
      </c>
      <c r="AX25" s="28">
        <f t="shared" si="3"/>
        <v>164764.63</v>
      </c>
      <c r="AY25" s="28">
        <f t="shared" si="3"/>
        <v>0</v>
      </c>
      <c r="AZ25" s="28">
        <f t="shared" si="3"/>
        <v>0</v>
      </c>
      <c r="BA25" s="28">
        <f t="shared" si="3"/>
        <v>0</v>
      </c>
      <c r="BB25" s="28">
        <f t="shared" si="3"/>
        <v>0</v>
      </c>
      <c r="BC25" s="28">
        <f t="shared" si="3"/>
        <v>0</v>
      </c>
      <c r="BD25" s="28">
        <f t="shared" si="3"/>
        <v>0</v>
      </c>
      <c r="BE25" s="28">
        <f t="shared" si="3"/>
        <v>3100455.6199999996</v>
      </c>
      <c r="BF25" s="28">
        <f t="shared" si="3"/>
        <v>0</v>
      </c>
      <c r="BG25" s="28">
        <f t="shared" si="3"/>
        <v>2113439.11</v>
      </c>
      <c r="BH25" s="28">
        <f t="shared" si="3"/>
        <v>0</v>
      </c>
      <c r="BI25" s="28">
        <f t="shared" si="3"/>
        <v>0</v>
      </c>
      <c r="BJ25" s="28">
        <f t="shared" si="3"/>
        <v>0</v>
      </c>
      <c r="BK25" s="28">
        <f t="shared" si="3"/>
        <v>0</v>
      </c>
      <c r="BL25" s="28">
        <f t="shared" si="3"/>
        <v>0</v>
      </c>
      <c r="BM25" s="28">
        <f t="shared" si="3"/>
        <v>0</v>
      </c>
      <c r="BN25" s="28">
        <f t="shared" si="3"/>
        <v>0</v>
      </c>
      <c r="BO25" s="28">
        <f aca="true" t="shared" si="4" ref="BO25:BW25">SUM(BO15:BO24)</f>
        <v>0</v>
      </c>
      <c r="BP25" s="28">
        <f t="shared" si="4"/>
        <v>0</v>
      </c>
      <c r="BQ25" s="28">
        <f t="shared" si="4"/>
        <v>0</v>
      </c>
      <c r="BR25" s="28">
        <f t="shared" si="4"/>
        <v>0</v>
      </c>
      <c r="BS25" s="28">
        <f t="shared" si="4"/>
        <v>0</v>
      </c>
      <c r="BT25" s="28"/>
      <c r="BU25" s="28">
        <f t="shared" si="4"/>
        <v>2947316507.919999</v>
      </c>
      <c r="BV25" s="28">
        <f t="shared" si="4"/>
        <v>32050516.98</v>
      </c>
      <c r="BW25" s="28">
        <f t="shared" si="4"/>
        <v>2764342021.1800003</v>
      </c>
    </row>
    <row r="26" spans="1:75" ht="13.5" thickTop="1">
      <c r="A26" s="1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ht="12.75">
      <c r="A27" s="46"/>
      <c r="B27" s="44" t="s">
        <v>83</v>
      </c>
      <c r="C27" s="40"/>
      <c r="D27" s="41"/>
      <c r="E27" s="41"/>
      <c r="F27" s="4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0"/>
      <c r="S27" s="41"/>
      <c r="T27" s="41"/>
      <c r="U27" s="4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0"/>
      <c r="AH27" s="41"/>
      <c r="AI27" s="41"/>
      <c r="AJ27" s="4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40"/>
      <c r="AW27" s="41"/>
      <c r="AX27" s="41"/>
      <c r="AY27" s="4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40"/>
      <c r="BL27" s="41"/>
      <c r="BM27" s="41"/>
      <c r="BN27" s="4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5">
      <c r="A28" s="22">
        <v>201</v>
      </c>
      <c r="B28" s="24" t="s">
        <v>84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/>
      <c r="BU28" s="26">
        <f>+C28+F28+I28+L28+O28+R28+U28+X28+AA28+AD28+AG28+AJ28+AM28+AP28+AS28+AV28+AY28+BB28+BE28+BH28+BK28+BN28+BQ28</f>
        <v>0</v>
      </c>
      <c r="BV28" s="26">
        <f aca="true" t="shared" si="5" ref="BV28:BW32">+D28+G28+J28+M28+P28+S28+V28+Y28+AB28+AE28+AH28+AK28+AN28+AQ28+AT28+AW28+AZ28+BC28+BF28+BI28+BL28+BO28+BR28</f>
        <v>0</v>
      </c>
      <c r="BW28" s="26">
        <f t="shared" si="5"/>
        <v>0</v>
      </c>
    </row>
    <row r="29" spans="1:75" ht="15">
      <c r="A29" s="22">
        <f>A28+1</f>
        <v>202</v>
      </c>
      <c r="B29" s="24" t="s">
        <v>85</v>
      </c>
      <c r="C29" s="25">
        <v>60858878.06</v>
      </c>
      <c r="D29" s="25">
        <v>0</v>
      </c>
      <c r="E29" s="25">
        <v>64654638.6</v>
      </c>
      <c r="F29" s="25">
        <v>1871239.88</v>
      </c>
      <c r="G29" s="25">
        <v>0</v>
      </c>
      <c r="H29" s="25">
        <v>1871239.88</v>
      </c>
      <c r="I29" s="25">
        <v>2850742.13</v>
      </c>
      <c r="J29" s="25">
        <v>0</v>
      </c>
      <c r="K29" s="25">
        <v>2925869.71</v>
      </c>
      <c r="L29" s="25">
        <v>22670811.25</v>
      </c>
      <c r="M29" s="25">
        <v>0</v>
      </c>
      <c r="N29" s="25">
        <v>21879747.64</v>
      </c>
      <c r="O29" s="25">
        <v>10393705.07</v>
      </c>
      <c r="P29" s="25">
        <v>0</v>
      </c>
      <c r="Q29" s="25">
        <v>9737803.09</v>
      </c>
      <c r="R29" s="25">
        <v>11128756.38</v>
      </c>
      <c r="S29" s="25">
        <v>0</v>
      </c>
      <c r="T29" s="25">
        <v>4763426.17</v>
      </c>
      <c r="U29" s="25">
        <v>0</v>
      </c>
      <c r="V29" s="25">
        <v>0</v>
      </c>
      <c r="W29" s="25">
        <v>0</v>
      </c>
      <c r="X29" s="25">
        <v>35688507.42</v>
      </c>
      <c r="Y29" s="25">
        <v>0</v>
      </c>
      <c r="Z29" s="25">
        <v>32987512.87</v>
      </c>
      <c r="AA29" s="25">
        <v>20537828.6</v>
      </c>
      <c r="AB29" s="25">
        <v>0</v>
      </c>
      <c r="AC29" s="25">
        <v>18374598.5</v>
      </c>
      <c r="AD29" s="25">
        <v>281958938.47</v>
      </c>
      <c r="AE29" s="25">
        <v>0</v>
      </c>
      <c r="AF29" s="25">
        <v>270159834.61</v>
      </c>
      <c r="AG29" s="25">
        <v>291271.82</v>
      </c>
      <c r="AH29" s="25">
        <v>0</v>
      </c>
      <c r="AI29" s="25">
        <v>188367.85</v>
      </c>
      <c r="AJ29" s="25">
        <v>8079829.92</v>
      </c>
      <c r="AK29" s="25">
        <v>0</v>
      </c>
      <c r="AL29" s="25">
        <v>8018960.06</v>
      </c>
      <c r="AM29" s="25">
        <v>1281.28</v>
      </c>
      <c r="AN29" s="25">
        <v>0</v>
      </c>
      <c r="AO29" s="25">
        <v>2804.47</v>
      </c>
      <c r="AP29" s="25">
        <v>997045.31</v>
      </c>
      <c r="AQ29" s="25">
        <v>0</v>
      </c>
      <c r="AR29" s="25">
        <v>1030326.59</v>
      </c>
      <c r="AS29" s="25">
        <v>77823.09</v>
      </c>
      <c r="AT29" s="25">
        <v>0</v>
      </c>
      <c r="AU29" s="25">
        <v>43417.28</v>
      </c>
      <c r="AV29" s="25">
        <v>0</v>
      </c>
      <c r="AW29" s="25">
        <v>0</v>
      </c>
      <c r="AX29" s="25">
        <v>208296.37</v>
      </c>
      <c r="AY29" s="25">
        <v>30306.35</v>
      </c>
      <c r="AZ29" s="25">
        <v>0</v>
      </c>
      <c r="BA29" s="25">
        <v>1713.32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/>
      <c r="BU29" s="26">
        <f>+C29+F29+I29+L29+O29+R29+U29+X29+AA29+AD29+AG29+AJ29+AM29+AP29+AS29+AV29+AY29+BB29+BE29+BH29+BK29+BN29+BQ29</f>
        <v>457436965.03</v>
      </c>
      <c r="BV29" s="26">
        <f t="shared" si="5"/>
        <v>0</v>
      </c>
      <c r="BW29" s="26">
        <f t="shared" si="5"/>
        <v>436848557.01000005</v>
      </c>
    </row>
    <row r="30" spans="1:75" ht="15">
      <c r="A30" s="22">
        <f>A29+1</f>
        <v>203</v>
      </c>
      <c r="B30" s="24" t="s">
        <v>86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302735.13</v>
      </c>
      <c r="M30" s="25">
        <v>0</v>
      </c>
      <c r="N30" s="25">
        <v>1491143.05</v>
      </c>
      <c r="O30" s="25">
        <v>2946092.15</v>
      </c>
      <c r="P30" s="25">
        <v>0</v>
      </c>
      <c r="Q30" s="25">
        <v>2509262.18</v>
      </c>
      <c r="R30" s="25">
        <v>673144.52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1510662</v>
      </c>
      <c r="Y30" s="25">
        <v>0</v>
      </c>
      <c r="Z30" s="25">
        <v>0</v>
      </c>
      <c r="AA30" s="25">
        <v>1325416.37</v>
      </c>
      <c r="AB30" s="25">
        <v>0</v>
      </c>
      <c r="AC30" s="25">
        <v>3490346.25</v>
      </c>
      <c r="AD30" s="25">
        <v>61275286.01</v>
      </c>
      <c r="AE30" s="25">
        <v>0</v>
      </c>
      <c r="AF30" s="25">
        <v>15227200.61</v>
      </c>
      <c r="AG30" s="25">
        <v>0</v>
      </c>
      <c r="AH30" s="25">
        <v>0</v>
      </c>
      <c r="AI30" s="25">
        <v>0</v>
      </c>
      <c r="AJ30" s="25">
        <v>999569.26</v>
      </c>
      <c r="AK30" s="25">
        <v>0</v>
      </c>
      <c r="AL30" s="25">
        <v>1350435.95</v>
      </c>
      <c r="AM30" s="25">
        <v>0</v>
      </c>
      <c r="AN30" s="25">
        <v>0</v>
      </c>
      <c r="AO30" s="25">
        <v>0</v>
      </c>
      <c r="AP30" s="25">
        <v>1241109.59</v>
      </c>
      <c r="AQ30" s="25">
        <v>0</v>
      </c>
      <c r="AR30" s="25">
        <v>891173.67</v>
      </c>
      <c r="AS30" s="25">
        <v>44856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/>
      <c r="BU30" s="26">
        <f>+C30+F30+I30+L30+O30+R30+U30+X30+AA30+AD30+AG30+AJ30+AM30+AP30+AS30+AV30+AY30+BB30+BE30+BH30+BK30+BN30+BQ30</f>
        <v>70318871.03</v>
      </c>
      <c r="BV30" s="26">
        <f t="shared" si="5"/>
        <v>0</v>
      </c>
      <c r="BW30" s="26">
        <f t="shared" si="5"/>
        <v>24959561.71</v>
      </c>
    </row>
    <row r="31" spans="1:75" ht="15">
      <c r="A31" s="22">
        <f>A30+1</f>
        <v>204</v>
      </c>
      <c r="B31" s="24" t="s">
        <v>87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/>
      <c r="BU31" s="26">
        <f>+C31+F31+I31+L31+O31+R31+U31+X31+AA31+AD31+AG31+AJ31+AM31+AP31+AS31+AV31+AY31+BB31+BE31+BH31+BK31+BN31+BQ31</f>
        <v>0</v>
      </c>
      <c r="BV31" s="26">
        <f t="shared" si="5"/>
        <v>0</v>
      </c>
      <c r="BW31" s="26">
        <f t="shared" si="5"/>
        <v>0</v>
      </c>
    </row>
    <row r="32" spans="1:75" ht="15">
      <c r="A32" s="22">
        <f>A31+1</f>
        <v>205</v>
      </c>
      <c r="B32" s="24" t="s">
        <v>88</v>
      </c>
      <c r="C32" s="25">
        <v>0</v>
      </c>
      <c r="D32" s="25">
        <v>210858655.92</v>
      </c>
      <c r="E32" s="25">
        <v>0</v>
      </c>
      <c r="F32" s="25">
        <v>0</v>
      </c>
      <c r="G32" s="25">
        <v>3999.99</v>
      </c>
      <c r="H32" s="25">
        <v>0</v>
      </c>
      <c r="I32" s="25">
        <v>0</v>
      </c>
      <c r="J32" s="25">
        <v>1839147.29</v>
      </c>
      <c r="K32" s="25">
        <v>0</v>
      </c>
      <c r="L32" s="25">
        <v>166340.12</v>
      </c>
      <c r="M32" s="25">
        <v>142687696.04</v>
      </c>
      <c r="N32" s="25">
        <v>166340.12</v>
      </c>
      <c r="O32" s="25">
        <v>0</v>
      </c>
      <c r="P32" s="25">
        <v>69766946.55</v>
      </c>
      <c r="Q32" s="25">
        <v>0</v>
      </c>
      <c r="R32" s="25">
        <v>0</v>
      </c>
      <c r="S32" s="25">
        <v>46073338.32</v>
      </c>
      <c r="T32" s="25">
        <v>0</v>
      </c>
      <c r="U32" s="25">
        <v>0</v>
      </c>
      <c r="V32" s="25">
        <v>0</v>
      </c>
      <c r="W32" s="25">
        <v>0</v>
      </c>
      <c r="X32" s="25">
        <v>1661368.83</v>
      </c>
      <c r="Y32" s="25">
        <v>155478077.27</v>
      </c>
      <c r="Z32" s="25">
        <v>1720845.4</v>
      </c>
      <c r="AA32" s="25">
        <v>0</v>
      </c>
      <c r="AB32" s="25">
        <v>47386531.34</v>
      </c>
      <c r="AC32" s="25">
        <v>0</v>
      </c>
      <c r="AD32" s="25">
        <v>0</v>
      </c>
      <c r="AE32" s="25">
        <v>463143674.85</v>
      </c>
      <c r="AF32" s="25">
        <v>0</v>
      </c>
      <c r="AG32" s="25">
        <v>0</v>
      </c>
      <c r="AH32" s="25">
        <v>1130713.52</v>
      </c>
      <c r="AI32" s="25">
        <v>0</v>
      </c>
      <c r="AJ32" s="25">
        <v>0</v>
      </c>
      <c r="AK32" s="25">
        <v>50534874.74</v>
      </c>
      <c r="AL32" s="25">
        <v>0</v>
      </c>
      <c r="AM32" s="25">
        <v>0</v>
      </c>
      <c r="AN32" s="25">
        <v>110064.94</v>
      </c>
      <c r="AO32" s="25">
        <v>0</v>
      </c>
      <c r="AP32" s="25">
        <v>0</v>
      </c>
      <c r="AQ32" s="25">
        <v>4763441.67</v>
      </c>
      <c r="AR32" s="25">
        <v>0</v>
      </c>
      <c r="AS32" s="25">
        <v>0</v>
      </c>
      <c r="AT32" s="25">
        <v>1122881.49</v>
      </c>
      <c r="AU32" s="25">
        <v>0</v>
      </c>
      <c r="AV32" s="25">
        <v>0</v>
      </c>
      <c r="AW32" s="25">
        <v>114176.84</v>
      </c>
      <c r="AX32" s="25">
        <v>0</v>
      </c>
      <c r="AY32" s="25">
        <v>0</v>
      </c>
      <c r="AZ32" s="25">
        <v>311146.11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/>
      <c r="BU32" s="26">
        <f>+C32+F32+I32+L32+O32+R32+U32+X32+AA32+AD32+AG32+AJ32+AM32+AP32+AS32+AV32+AY32+BB32+BE32+BH32+BK32+BN32+BQ32</f>
        <v>1827708.9500000002</v>
      </c>
      <c r="BV32" s="26">
        <f t="shared" si="5"/>
        <v>1195325366.88</v>
      </c>
      <c r="BW32" s="26">
        <f t="shared" si="5"/>
        <v>1887185.52</v>
      </c>
    </row>
    <row r="33" spans="1:75" s="29" customFormat="1" ht="15.75" thickBot="1">
      <c r="A33" s="66">
        <v>200</v>
      </c>
      <c r="B33" s="27" t="s">
        <v>89</v>
      </c>
      <c r="C33" s="28">
        <f aca="true" t="shared" si="6" ref="C33:BN33">SUM(C28:C32)</f>
        <v>60858878.06</v>
      </c>
      <c r="D33" s="28">
        <f t="shared" si="6"/>
        <v>210858655.92</v>
      </c>
      <c r="E33" s="28">
        <f t="shared" si="6"/>
        <v>64654638.6</v>
      </c>
      <c r="F33" s="28">
        <f t="shared" si="6"/>
        <v>1871239.88</v>
      </c>
      <c r="G33" s="28">
        <f t="shared" si="6"/>
        <v>3999.99</v>
      </c>
      <c r="H33" s="28">
        <f t="shared" si="6"/>
        <v>1871239.88</v>
      </c>
      <c r="I33" s="28">
        <f t="shared" si="6"/>
        <v>2850742.13</v>
      </c>
      <c r="J33" s="28">
        <f t="shared" si="6"/>
        <v>1839147.29</v>
      </c>
      <c r="K33" s="28">
        <f t="shared" si="6"/>
        <v>2925869.71</v>
      </c>
      <c r="L33" s="28">
        <f t="shared" si="6"/>
        <v>23139886.5</v>
      </c>
      <c r="M33" s="28">
        <f t="shared" si="6"/>
        <v>142687696.04</v>
      </c>
      <c r="N33" s="28">
        <f t="shared" si="6"/>
        <v>23537230.810000002</v>
      </c>
      <c r="O33" s="28">
        <f t="shared" si="6"/>
        <v>13339797.22</v>
      </c>
      <c r="P33" s="28">
        <f t="shared" si="6"/>
        <v>69766946.55</v>
      </c>
      <c r="Q33" s="28">
        <f t="shared" si="6"/>
        <v>12247065.27</v>
      </c>
      <c r="R33" s="28">
        <f t="shared" si="6"/>
        <v>11801900.9</v>
      </c>
      <c r="S33" s="28">
        <f t="shared" si="6"/>
        <v>46073338.32</v>
      </c>
      <c r="T33" s="28">
        <f t="shared" si="6"/>
        <v>4763426.17</v>
      </c>
      <c r="U33" s="28">
        <f t="shared" si="6"/>
        <v>0</v>
      </c>
      <c r="V33" s="28">
        <f t="shared" si="6"/>
        <v>0</v>
      </c>
      <c r="W33" s="28">
        <f t="shared" si="6"/>
        <v>0</v>
      </c>
      <c r="X33" s="28">
        <f t="shared" si="6"/>
        <v>38860538.25</v>
      </c>
      <c r="Y33" s="28">
        <f t="shared" si="6"/>
        <v>155478077.27</v>
      </c>
      <c r="Z33" s="28">
        <f t="shared" si="6"/>
        <v>34708358.27</v>
      </c>
      <c r="AA33" s="28">
        <f t="shared" si="6"/>
        <v>21863244.970000003</v>
      </c>
      <c r="AB33" s="28">
        <f t="shared" si="6"/>
        <v>47386531.34</v>
      </c>
      <c r="AC33" s="28">
        <f t="shared" si="6"/>
        <v>21864944.75</v>
      </c>
      <c r="AD33" s="28">
        <f t="shared" si="6"/>
        <v>343234224.48</v>
      </c>
      <c r="AE33" s="28">
        <f t="shared" si="6"/>
        <v>463143674.85</v>
      </c>
      <c r="AF33" s="28">
        <f t="shared" si="6"/>
        <v>285387035.22</v>
      </c>
      <c r="AG33" s="28">
        <f t="shared" si="6"/>
        <v>291271.82</v>
      </c>
      <c r="AH33" s="28">
        <f t="shared" si="6"/>
        <v>1130713.52</v>
      </c>
      <c r="AI33" s="28">
        <f t="shared" si="6"/>
        <v>188367.85</v>
      </c>
      <c r="AJ33" s="28">
        <f t="shared" si="6"/>
        <v>9079399.18</v>
      </c>
      <c r="AK33" s="28">
        <f t="shared" si="6"/>
        <v>50534874.74</v>
      </c>
      <c r="AL33" s="28">
        <f t="shared" si="6"/>
        <v>9369396.01</v>
      </c>
      <c r="AM33" s="28">
        <f t="shared" si="6"/>
        <v>1281.28</v>
      </c>
      <c r="AN33" s="28">
        <f t="shared" si="6"/>
        <v>110064.94</v>
      </c>
      <c r="AO33" s="28">
        <f t="shared" si="6"/>
        <v>2804.47</v>
      </c>
      <c r="AP33" s="28">
        <f t="shared" si="6"/>
        <v>2238154.9000000004</v>
      </c>
      <c r="AQ33" s="28">
        <f t="shared" si="6"/>
        <v>4763441.67</v>
      </c>
      <c r="AR33" s="28">
        <f t="shared" si="6"/>
        <v>1921500.26</v>
      </c>
      <c r="AS33" s="28">
        <f t="shared" si="6"/>
        <v>122679.09</v>
      </c>
      <c r="AT33" s="28">
        <f t="shared" si="6"/>
        <v>1122881.49</v>
      </c>
      <c r="AU33" s="28">
        <f t="shared" si="6"/>
        <v>43417.28</v>
      </c>
      <c r="AV33" s="28">
        <f t="shared" si="6"/>
        <v>0</v>
      </c>
      <c r="AW33" s="28">
        <f t="shared" si="6"/>
        <v>114176.84</v>
      </c>
      <c r="AX33" s="28">
        <f t="shared" si="6"/>
        <v>208296.37</v>
      </c>
      <c r="AY33" s="28">
        <f t="shared" si="6"/>
        <v>30306.35</v>
      </c>
      <c r="AZ33" s="28">
        <f t="shared" si="6"/>
        <v>311146.11</v>
      </c>
      <c r="BA33" s="28">
        <f t="shared" si="6"/>
        <v>1713.32</v>
      </c>
      <c r="BB33" s="28">
        <f t="shared" si="6"/>
        <v>0</v>
      </c>
      <c r="BC33" s="28">
        <f t="shared" si="6"/>
        <v>0</v>
      </c>
      <c r="BD33" s="28">
        <f t="shared" si="6"/>
        <v>0</v>
      </c>
      <c r="BE33" s="28">
        <f t="shared" si="6"/>
        <v>0</v>
      </c>
      <c r="BF33" s="28">
        <f t="shared" si="6"/>
        <v>0</v>
      </c>
      <c r="BG33" s="28">
        <f t="shared" si="6"/>
        <v>0</v>
      </c>
      <c r="BH33" s="28">
        <f t="shared" si="6"/>
        <v>0</v>
      </c>
      <c r="BI33" s="28">
        <f t="shared" si="6"/>
        <v>0</v>
      </c>
      <c r="BJ33" s="28">
        <f t="shared" si="6"/>
        <v>0</v>
      </c>
      <c r="BK33" s="28">
        <f t="shared" si="6"/>
        <v>0</v>
      </c>
      <c r="BL33" s="28">
        <f t="shared" si="6"/>
        <v>0</v>
      </c>
      <c r="BM33" s="28">
        <f t="shared" si="6"/>
        <v>0</v>
      </c>
      <c r="BN33" s="28">
        <f t="shared" si="6"/>
        <v>0</v>
      </c>
      <c r="BO33" s="28">
        <f aca="true" t="shared" si="7" ref="BO33:BW33">SUM(BO28:BO32)</f>
        <v>0</v>
      </c>
      <c r="BP33" s="28">
        <f t="shared" si="7"/>
        <v>0</v>
      </c>
      <c r="BQ33" s="28">
        <f t="shared" si="7"/>
        <v>0</v>
      </c>
      <c r="BR33" s="28">
        <f t="shared" si="7"/>
        <v>0</v>
      </c>
      <c r="BS33" s="28">
        <f t="shared" si="7"/>
        <v>0</v>
      </c>
      <c r="BT33" s="28"/>
      <c r="BU33" s="28">
        <f t="shared" si="7"/>
        <v>529583545.00999993</v>
      </c>
      <c r="BV33" s="28">
        <f t="shared" si="7"/>
        <v>1195325366.88</v>
      </c>
      <c r="BW33" s="28">
        <f t="shared" si="7"/>
        <v>463695304.24</v>
      </c>
    </row>
    <row r="34" spans="1:75" ht="13.5" thickTop="1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</row>
    <row r="35" spans="1:75" ht="12.75">
      <c r="A35" s="46"/>
      <c r="B35" s="44" t="s">
        <v>90</v>
      </c>
      <c r="C35" s="40"/>
      <c r="D35" s="41"/>
      <c r="E35" s="41"/>
      <c r="F35" s="4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0"/>
      <c r="S35" s="41"/>
      <c r="T35" s="41"/>
      <c r="U35" s="4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0"/>
      <c r="AH35" s="41"/>
      <c r="AI35" s="41"/>
      <c r="AJ35" s="4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40"/>
      <c r="AW35" s="41"/>
      <c r="AX35" s="41"/>
      <c r="AY35" s="4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40"/>
      <c r="BL35" s="41"/>
      <c r="BM35" s="41"/>
      <c r="BN35" s="4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ht="15">
      <c r="A36" s="22">
        <v>301</v>
      </c>
      <c r="B36" s="24" t="s">
        <v>91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10002000</v>
      </c>
      <c r="AQ36" s="25">
        <v>0</v>
      </c>
      <c r="AR36" s="25">
        <v>4453576.87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/>
      <c r="BU36" s="26">
        <f>+C36+F36+I36+L36+O36+R36+U36+X36+AA36+AD36+AG36+AJ36+AM36+AP36+AS36+AV36+AY36+BB36+BE36+BH36+BK36+BN36+BQ36</f>
        <v>10002000</v>
      </c>
      <c r="BV36" s="26">
        <f aca="true" t="shared" si="8" ref="BV36:BW39">+D36+G36+J36+M36+P36+S36+V36+Y36+AB36+AE36+AH36+AK36+AN36+AQ36+AT36+AW36+AZ36+BC36+BF36+BI36+BL36+BO36+BR36</f>
        <v>0</v>
      </c>
      <c r="BW36" s="26">
        <f t="shared" si="8"/>
        <v>4453576.87</v>
      </c>
    </row>
    <row r="37" spans="1:75" ht="15">
      <c r="A37" s="22">
        <f>A36+1</f>
        <v>302</v>
      </c>
      <c r="B37" s="24" t="s">
        <v>92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/>
      <c r="BU37" s="26">
        <f>+C37+F37+I37+L37+O37+R37+U37+X37+AA37+AD37+AG37+AJ37+AM37+AP37+AS37+AV37+AY37+BB37+BE37+BH37+BK37+BN37+BQ37</f>
        <v>0</v>
      </c>
      <c r="BV37" s="26">
        <f t="shared" si="8"/>
        <v>0</v>
      </c>
      <c r="BW37" s="26">
        <f t="shared" si="8"/>
        <v>0</v>
      </c>
    </row>
    <row r="38" spans="1:75" ht="15">
      <c r="A38" s="22">
        <f>A37+1</f>
        <v>303</v>
      </c>
      <c r="B38" s="24" t="s">
        <v>93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/>
      <c r="BU38" s="26">
        <f>+C38+F38+I38+L38+O38+R38+U38+X38+AA38+AD38+AG38+AJ38+AM38+AP38+AS38+AV38+AY38+BB38+BE38+BH38+BK38+BN38+BQ38</f>
        <v>0</v>
      </c>
      <c r="BV38" s="26">
        <f t="shared" si="8"/>
        <v>0</v>
      </c>
      <c r="BW38" s="26">
        <f t="shared" si="8"/>
        <v>0</v>
      </c>
    </row>
    <row r="39" spans="1:75" ht="15">
      <c r="A39" s="22">
        <f>A38+1</f>
        <v>304</v>
      </c>
      <c r="B39" s="24" t="s">
        <v>94</v>
      </c>
      <c r="C39" s="25">
        <v>50000000</v>
      </c>
      <c r="D39" s="25">
        <v>0</v>
      </c>
      <c r="E39" s="25">
        <v>50000000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/>
      <c r="BU39" s="26">
        <f>+C39+F39+I39+L39+O39+R39+U39+X39+AA39+AD39+AG39+AJ39+AM39+AP39+AS39+AV39+AY39+BB39+BE39+BH39+BK39+BN39+BQ39</f>
        <v>50000000</v>
      </c>
      <c r="BV39" s="26">
        <f t="shared" si="8"/>
        <v>0</v>
      </c>
      <c r="BW39" s="26">
        <f t="shared" si="8"/>
        <v>50000000</v>
      </c>
    </row>
    <row r="40" spans="1:75" s="29" customFormat="1" ht="15.75" thickBot="1">
      <c r="A40" s="66">
        <v>300</v>
      </c>
      <c r="B40" s="27" t="s">
        <v>95</v>
      </c>
      <c r="C40" s="28">
        <f aca="true" t="shared" si="9" ref="C40:BN40">SUM(C36:C39)</f>
        <v>50000000</v>
      </c>
      <c r="D40" s="28">
        <f t="shared" si="9"/>
        <v>0</v>
      </c>
      <c r="E40" s="28">
        <f t="shared" si="9"/>
        <v>50000000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8">
        <f t="shared" si="9"/>
        <v>0</v>
      </c>
      <c r="AC40" s="28">
        <f t="shared" si="9"/>
        <v>0</v>
      </c>
      <c r="AD40" s="28">
        <f t="shared" si="9"/>
        <v>0</v>
      </c>
      <c r="AE40" s="28">
        <f t="shared" si="9"/>
        <v>0</v>
      </c>
      <c r="AF40" s="28">
        <f t="shared" si="9"/>
        <v>0</v>
      </c>
      <c r="AG40" s="28">
        <f t="shared" si="9"/>
        <v>0</v>
      </c>
      <c r="AH40" s="28">
        <f t="shared" si="9"/>
        <v>0</v>
      </c>
      <c r="AI40" s="28">
        <f t="shared" si="9"/>
        <v>0</v>
      </c>
      <c r="AJ40" s="28">
        <f t="shared" si="9"/>
        <v>0</v>
      </c>
      <c r="AK40" s="28">
        <f t="shared" si="9"/>
        <v>0</v>
      </c>
      <c r="AL40" s="28">
        <f t="shared" si="9"/>
        <v>0</v>
      </c>
      <c r="AM40" s="28">
        <f t="shared" si="9"/>
        <v>0</v>
      </c>
      <c r="AN40" s="28">
        <f t="shared" si="9"/>
        <v>0</v>
      </c>
      <c r="AO40" s="28">
        <f t="shared" si="9"/>
        <v>0</v>
      </c>
      <c r="AP40" s="28">
        <f t="shared" si="9"/>
        <v>10002000</v>
      </c>
      <c r="AQ40" s="28">
        <f t="shared" si="9"/>
        <v>0</v>
      </c>
      <c r="AR40" s="28">
        <f t="shared" si="9"/>
        <v>4453576.87</v>
      </c>
      <c r="AS40" s="28">
        <f t="shared" si="9"/>
        <v>0</v>
      </c>
      <c r="AT40" s="28">
        <f t="shared" si="9"/>
        <v>0</v>
      </c>
      <c r="AU40" s="28">
        <f t="shared" si="9"/>
        <v>0</v>
      </c>
      <c r="AV40" s="28">
        <f t="shared" si="9"/>
        <v>0</v>
      </c>
      <c r="AW40" s="28">
        <f t="shared" si="9"/>
        <v>0</v>
      </c>
      <c r="AX40" s="28">
        <f t="shared" si="9"/>
        <v>0</v>
      </c>
      <c r="AY40" s="28">
        <f t="shared" si="9"/>
        <v>0</v>
      </c>
      <c r="AZ40" s="28">
        <f t="shared" si="9"/>
        <v>0</v>
      </c>
      <c r="BA40" s="28">
        <f t="shared" si="9"/>
        <v>0</v>
      </c>
      <c r="BB40" s="28">
        <f t="shared" si="9"/>
        <v>0</v>
      </c>
      <c r="BC40" s="28">
        <f t="shared" si="9"/>
        <v>0</v>
      </c>
      <c r="BD40" s="28">
        <f t="shared" si="9"/>
        <v>0</v>
      </c>
      <c r="BE40" s="28">
        <f t="shared" si="9"/>
        <v>0</v>
      </c>
      <c r="BF40" s="28">
        <f t="shared" si="9"/>
        <v>0</v>
      </c>
      <c r="BG40" s="28">
        <f t="shared" si="9"/>
        <v>0</v>
      </c>
      <c r="BH40" s="28">
        <f t="shared" si="9"/>
        <v>0</v>
      </c>
      <c r="BI40" s="28">
        <f t="shared" si="9"/>
        <v>0</v>
      </c>
      <c r="BJ40" s="28">
        <f t="shared" si="9"/>
        <v>0</v>
      </c>
      <c r="BK40" s="28">
        <f t="shared" si="9"/>
        <v>0</v>
      </c>
      <c r="BL40" s="28">
        <f t="shared" si="9"/>
        <v>0</v>
      </c>
      <c r="BM40" s="28">
        <f t="shared" si="9"/>
        <v>0</v>
      </c>
      <c r="BN40" s="28">
        <f t="shared" si="9"/>
        <v>0</v>
      </c>
      <c r="BO40" s="28">
        <f aca="true" t="shared" si="10" ref="BO40:BW40">SUM(BO36:BO39)</f>
        <v>0</v>
      </c>
      <c r="BP40" s="28">
        <f t="shared" si="10"/>
        <v>0</v>
      </c>
      <c r="BQ40" s="28">
        <f t="shared" si="10"/>
        <v>0</v>
      </c>
      <c r="BR40" s="28">
        <f t="shared" si="10"/>
        <v>0</v>
      </c>
      <c r="BS40" s="28">
        <f t="shared" si="10"/>
        <v>0</v>
      </c>
      <c r="BT40" s="28"/>
      <c r="BU40" s="28">
        <f t="shared" si="10"/>
        <v>60002000</v>
      </c>
      <c r="BV40" s="28">
        <f t="shared" si="10"/>
        <v>0</v>
      </c>
      <c r="BW40" s="28">
        <f t="shared" si="10"/>
        <v>54453576.87</v>
      </c>
    </row>
    <row r="41" spans="1:75" ht="13.5" thickTop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</row>
    <row r="42" spans="1:75" ht="12.75">
      <c r="A42" s="46"/>
      <c r="B42" s="44" t="s">
        <v>96</v>
      </c>
      <c r="C42" s="40"/>
      <c r="D42" s="41"/>
      <c r="E42" s="41"/>
      <c r="F42" s="4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0"/>
      <c r="S42" s="41"/>
      <c r="T42" s="41"/>
      <c r="U42" s="4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40"/>
      <c r="AH42" s="41"/>
      <c r="AI42" s="41"/>
      <c r="AJ42" s="4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40"/>
      <c r="AW42" s="41"/>
      <c r="AX42" s="41"/>
      <c r="AY42" s="4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40"/>
      <c r="BL42" s="41"/>
      <c r="BM42" s="41"/>
      <c r="BN42" s="41"/>
      <c r="BO42" s="21"/>
      <c r="BP42" s="21"/>
      <c r="BQ42" s="21"/>
      <c r="BR42" s="21"/>
      <c r="BS42" s="21"/>
      <c r="BT42" s="21"/>
      <c r="BU42" s="21"/>
      <c r="BV42" s="21"/>
      <c r="BW42" s="21"/>
    </row>
    <row r="43" spans="1:75" ht="15">
      <c r="A43" s="22">
        <v>401</v>
      </c>
      <c r="B43" s="24" t="s">
        <v>97</v>
      </c>
      <c r="C43" s="25">
        <v>4870033.1</v>
      </c>
      <c r="D43" s="25">
        <v>0</v>
      </c>
      <c r="E43" s="25">
        <v>4870033.1</v>
      </c>
      <c r="F43" s="25">
        <v>50537.34</v>
      </c>
      <c r="G43" s="25">
        <v>0</v>
      </c>
      <c r="H43" s="25">
        <v>50537.34</v>
      </c>
      <c r="I43" s="25">
        <v>357224.54</v>
      </c>
      <c r="J43" s="25">
        <v>0</v>
      </c>
      <c r="K43" s="25">
        <v>357224.54</v>
      </c>
      <c r="L43" s="25">
        <v>3576925.72</v>
      </c>
      <c r="M43" s="25">
        <v>0</v>
      </c>
      <c r="N43" s="25">
        <v>3576925.72</v>
      </c>
      <c r="O43" s="25">
        <v>4751931.76</v>
      </c>
      <c r="P43" s="25">
        <v>0</v>
      </c>
      <c r="Q43" s="25">
        <v>4751931.76</v>
      </c>
      <c r="R43" s="25">
        <v>1096601.94</v>
      </c>
      <c r="S43" s="25">
        <v>0</v>
      </c>
      <c r="T43" s="25">
        <v>1096601.94</v>
      </c>
      <c r="U43" s="25">
        <v>0</v>
      </c>
      <c r="V43" s="25">
        <v>0</v>
      </c>
      <c r="W43" s="25">
        <v>0</v>
      </c>
      <c r="X43" s="25">
        <v>3783096.56</v>
      </c>
      <c r="Y43" s="25">
        <v>0</v>
      </c>
      <c r="Z43" s="25">
        <v>3783096.56</v>
      </c>
      <c r="AA43" s="25">
        <v>3747003.2</v>
      </c>
      <c r="AB43" s="25">
        <v>0</v>
      </c>
      <c r="AC43" s="25">
        <v>3747003.2</v>
      </c>
      <c r="AD43" s="25">
        <v>32112097.27</v>
      </c>
      <c r="AE43" s="25">
        <v>0</v>
      </c>
      <c r="AF43" s="25">
        <v>32112097.27</v>
      </c>
      <c r="AG43" s="25">
        <v>28454.72</v>
      </c>
      <c r="AH43" s="25">
        <v>0</v>
      </c>
      <c r="AI43" s="25">
        <v>28454.72</v>
      </c>
      <c r="AJ43" s="25">
        <v>2423296.14</v>
      </c>
      <c r="AK43" s="25">
        <v>0</v>
      </c>
      <c r="AL43" s="25">
        <v>2423296.14</v>
      </c>
      <c r="AM43" s="25">
        <v>0</v>
      </c>
      <c r="AN43" s="25">
        <v>0</v>
      </c>
      <c r="AO43" s="25">
        <v>0</v>
      </c>
      <c r="AP43" s="25">
        <v>105389.8</v>
      </c>
      <c r="AQ43" s="25">
        <v>0</v>
      </c>
      <c r="AR43" s="25">
        <v>105389.8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/>
      <c r="BU43" s="26">
        <f>+C43+F43+I43+L43+O43+R43+U43+X43+AA43+AD43+AG43+AJ43+AM43+AP43+AS43+AV43+AY43+BB43+BE43+BH43+BK43+BN43+BQ43</f>
        <v>56902592.08999999</v>
      </c>
      <c r="BV43" s="26">
        <f aca="true" t="shared" si="11" ref="BV43:BW46">+D43+G43+J43+M43+P43+S43+V43+Y43+AB43+AE43+AH43+AK43+AN43+AQ43+AT43+AW43+AZ43+BC43+BF43+BI43+BL43+BO43+BR43</f>
        <v>0</v>
      </c>
      <c r="BW43" s="26">
        <f t="shared" si="11"/>
        <v>56902592.08999999</v>
      </c>
    </row>
    <row r="44" spans="1:75" ht="15">
      <c r="A44" s="22">
        <f>A43+1</f>
        <v>402</v>
      </c>
      <c r="B44" s="24" t="s">
        <v>98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/>
      <c r="BU44" s="26">
        <f>+C44+F44+I44+L44+O44+R44+U44+X44+AA44+AD44+AG44+AJ44+AM44+AP44+AS44+AV44+AY44+BB44+BE44+BH44+BK44+BN44+BQ44</f>
        <v>0</v>
      </c>
      <c r="BV44" s="26">
        <f t="shared" si="11"/>
        <v>0</v>
      </c>
      <c r="BW44" s="26">
        <f t="shared" si="11"/>
        <v>0</v>
      </c>
    </row>
    <row r="45" spans="1:75" ht="15">
      <c r="A45" s="22">
        <f>A44+1</f>
        <v>403</v>
      </c>
      <c r="B45" s="24" t="s">
        <v>99</v>
      </c>
      <c r="C45" s="25">
        <v>9890630.43</v>
      </c>
      <c r="D45" s="25">
        <v>0</v>
      </c>
      <c r="E45" s="25">
        <v>9890630.43</v>
      </c>
      <c r="F45" s="25">
        <v>205212.95</v>
      </c>
      <c r="G45" s="25">
        <v>0</v>
      </c>
      <c r="H45" s="25">
        <v>205212.95</v>
      </c>
      <c r="I45" s="25">
        <v>295033.99</v>
      </c>
      <c r="J45" s="25">
        <v>0</v>
      </c>
      <c r="K45" s="25">
        <v>295033.99</v>
      </c>
      <c r="L45" s="25">
        <v>11618540.91</v>
      </c>
      <c r="M45" s="25">
        <v>0</v>
      </c>
      <c r="N45" s="25">
        <v>11618540.91</v>
      </c>
      <c r="O45" s="25">
        <v>4761769.7</v>
      </c>
      <c r="P45" s="25">
        <v>0</v>
      </c>
      <c r="Q45" s="25">
        <v>4761769.7</v>
      </c>
      <c r="R45" s="25">
        <v>690075.05</v>
      </c>
      <c r="S45" s="25">
        <v>0</v>
      </c>
      <c r="T45" s="25">
        <v>690075.05</v>
      </c>
      <c r="U45" s="25">
        <v>0</v>
      </c>
      <c r="V45" s="25">
        <v>0</v>
      </c>
      <c r="W45" s="25">
        <v>0</v>
      </c>
      <c r="X45" s="25">
        <v>6430239.55</v>
      </c>
      <c r="Y45" s="25">
        <v>0</v>
      </c>
      <c r="Z45" s="25">
        <v>6430239.55</v>
      </c>
      <c r="AA45" s="25">
        <v>5160750.91</v>
      </c>
      <c r="AB45" s="25">
        <v>0</v>
      </c>
      <c r="AC45" s="25">
        <v>5160750.91</v>
      </c>
      <c r="AD45" s="25">
        <v>62966626.39</v>
      </c>
      <c r="AE45" s="25">
        <v>0</v>
      </c>
      <c r="AF45" s="25">
        <v>62966626.39</v>
      </c>
      <c r="AG45" s="25">
        <v>49401.36</v>
      </c>
      <c r="AH45" s="25">
        <v>0</v>
      </c>
      <c r="AI45" s="25">
        <v>49401.36</v>
      </c>
      <c r="AJ45" s="25">
        <v>4104495.32</v>
      </c>
      <c r="AK45" s="25">
        <v>0</v>
      </c>
      <c r="AL45" s="25">
        <v>4104495.32</v>
      </c>
      <c r="AM45" s="25">
        <v>0</v>
      </c>
      <c r="AN45" s="25">
        <v>0</v>
      </c>
      <c r="AO45" s="25">
        <v>0</v>
      </c>
      <c r="AP45" s="25">
        <v>168428.07</v>
      </c>
      <c r="AQ45" s="25">
        <v>0</v>
      </c>
      <c r="AR45" s="25">
        <v>168428.07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/>
      <c r="BU45" s="26">
        <f>+C45+F45+I45+L45+O45+R45+U45+X45+AA45+AD45+AG45+AJ45+AM45+AP45+AS45+AV45+AY45+BB45+BE45+BH45+BK45+BN45+BQ45</f>
        <v>106341204.62999998</v>
      </c>
      <c r="BV45" s="26">
        <f t="shared" si="11"/>
        <v>0</v>
      </c>
      <c r="BW45" s="26">
        <f t="shared" si="11"/>
        <v>106341204.62999998</v>
      </c>
    </row>
    <row r="46" spans="1:75" ht="15">
      <c r="A46" s="22">
        <f>A45+1</f>
        <v>404</v>
      </c>
      <c r="B46" s="24" t="s">
        <v>100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/>
      <c r="BU46" s="26">
        <f>+C46+F46+I46+L46+O46+R46+U46+X46+AA46+AD46+AG46+AJ46+AM46+AP46+AS46+AV46+AY46+BB46+BE46+BH46+BK46+BN46+BQ46</f>
        <v>0</v>
      </c>
      <c r="BV46" s="26">
        <f t="shared" si="11"/>
        <v>0</v>
      </c>
      <c r="BW46" s="26">
        <f t="shared" si="11"/>
        <v>0</v>
      </c>
    </row>
    <row r="47" spans="1:75" s="29" customFormat="1" ht="15.75" thickBot="1">
      <c r="A47" s="66">
        <v>400</v>
      </c>
      <c r="B47" s="27" t="s">
        <v>101</v>
      </c>
      <c r="C47" s="28">
        <f aca="true" t="shared" si="12" ref="C47:BN47">SUM(C43:C46)</f>
        <v>14760663.53</v>
      </c>
      <c r="D47" s="28">
        <f t="shared" si="12"/>
        <v>0</v>
      </c>
      <c r="E47" s="28">
        <f t="shared" si="12"/>
        <v>14760663.53</v>
      </c>
      <c r="F47" s="28">
        <f t="shared" si="12"/>
        <v>255750.29</v>
      </c>
      <c r="G47" s="28">
        <f t="shared" si="12"/>
        <v>0</v>
      </c>
      <c r="H47" s="28">
        <f t="shared" si="12"/>
        <v>255750.29</v>
      </c>
      <c r="I47" s="28">
        <f t="shared" si="12"/>
        <v>652258.53</v>
      </c>
      <c r="J47" s="28">
        <f t="shared" si="12"/>
        <v>0</v>
      </c>
      <c r="K47" s="28">
        <f t="shared" si="12"/>
        <v>652258.53</v>
      </c>
      <c r="L47" s="28">
        <f t="shared" si="12"/>
        <v>15195466.63</v>
      </c>
      <c r="M47" s="28">
        <f t="shared" si="12"/>
        <v>0</v>
      </c>
      <c r="N47" s="28">
        <f t="shared" si="12"/>
        <v>15195466.63</v>
      </c>
      <c r="O47" s="28">
        <f t="shared" si="12"/>
        <v>9513701.46</v>
      </c>
      <c r="P47" s="28">
        <f t="shared" si="12"/>
        <v>0</v>
      </c>
      <c r="Q47" s="28">
        <f t="shared" si="12"/>
        <v>9513701.46</v>
      </c>
      <c r="R47" s="28">
        <f t="shared" si="12"/>
        <v>1786676.99</v>
      </c>
      <c r="S47" s="28">
        <f t="shared" si="12"/>
        <v>0</v>
      </c>
      <c r="T47" s="28">
        <f t="shared" si="12"/>
        <v>1786676.99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10213336.11</v>
      </c>
      <c r="Y47" s="28">
        <f t="shared" si="12"/>
        <v>0</v>
      </c>
      <c r="Z47" s="28">
        <f t="shared" si="12"/>
        <v>10213336.11</v>
      </c>
      <c r="AA47" s="28">
        <f t="shared" si="12"/>
        <v>8907754.11</v>
      </c>
      <c r="AB47" s="28">
        <f t="shared" si="12"/>
        <v>0</v>
      </c>
      <c r="AC47" s="28">
        <f t="shared" si="12"/>
        <v>8907754.11</v>
      </c>
      <c r="AD47" s="28">
        <f t="shared" si="12"/>
        <v>95078723.66</v>
      </c>
      <c r="AE47" s="28">
        <f t="shared" si="12"/>
        <v>0</v>
      </c>
      <c r="AF47" s="28">
        <f t="shared" si="12"/>
        <v>95078723.66</v>
      </c>
      <c r="AG47" s="28">
        <f t="shared" si="12"/>
        <v>77856.08</v>
      </c>
      <c r="AH47" s="28">
        <f t="shared" si="12"/>
        <v>0</v>
      </c>
      <c r="AI47" s="28">
        <f t="shared" si="12"/>
        <v>77856.08</v>
      </c>
      <c r="AJ47" s="28">
        <f t="shared" si="12"/>
        <v>6527791.46</v>
      </c>
      <c r="AK47" s="28">
        <f t="shared" si="12"/>
        <v>0</v>
      </c>
      <c r="AL47" s="28">
        <f t="shared" si="12"/>
        <v>6527791.46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273817.87</v>
      </c>
      <c r="AQ47" s="28">
        <f t="shared" si="12"/>
        <v>0</v>
      </c>
      <c r="AR47" s="28">
        <f t="shared" si="12"/>
        <v>273817.87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0</v>
      </c>
      <c r="BA47" s="28">
        <f t="shared" si="12"/>
        <v>0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0</v>
      </c>
      <c r="BF47" s="28">
        <f t="shared" si="12"/>
        <v>0</v>
      </c>
      <c r="BG47" s="28">
        <f t="shared" si="12"/>
        <v>0</v>
      </c>
      <c r="BH47" s="28">
        <f t="shared" si="12"/>
        <v>0</v>
      </c>
      <c r="BI47" s="28">
        <f t="shared" si="12"/>
        <v>0</v>
      </c>
      <c r="BJ47" s="28">
        <f t="shared" si="12"/>
        <v>0</v>
      </c>
      <c r="BK47" s="28">
        <f t="shared" si="12"/>
        <v>0</v>
      </c>
      <c r="BL47" s="28">
        <f t="shared" si="12"/>
        <v>0</v>
      </c>
      <c r="BM47" s="28">
        <f t="shared" si="12"/>
        <v>0</v>
      </c>
      <c r="BN47" s="28">
        <f t="shared" si="12"/>
        <v>0</v>
      </c>
      <c r="BO47" s="28">
        <f aca="true" t="shared" si="13" ref="BO47:BW47">SUM(BO43:BO46)</f>
        <v>0</v>
      </c>
      <c r="BP47" s="28">
        <f t="shared" si="13"/>
        <v>0</v>
      </c>
      <c r="BQ47" s="28">
        <f t="shared" si="13"/>
        <v>0</v>
      </c>
      <c r="BR47" s="28">
        <f t="shared" si="13"/>
        <v>0</v>
      </c>
      <c r="BS47" s="28">
        <f t="shared" si="13"/>
        <v>0</v>
      </c>
      <c r="BT47" s="28"/>
      <c r="BU47" s="28">
        <f t="shared" si="13"/>
        <v>163243796.71999997</v>
      </c>
      <c r="BV47" s="28">
        <f t="shared" si="13"/>
        <v>0</v>
      </c>
      <c r="BW47" s="28">
        <f t="shared" si="13"/>
        <v>163243796.71999997</v>
      </c>
    </row>
    <row r="48" spans="1:75" ht="13.5" thickTop="1">
      <c r="A48" s="6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</row>
    <row r="49" spans="1:75" ht="12.75">
      <c r="A49" s="46"/>
      <c r="B49" s="44" t="s">
        <v>102</v>
      </c>
      <c r="C49" s="40"/>
      <c r="D49" s="41"/>
      <c r="E49" s="41"/>
      <c r="F49" s="4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40"/>
      <c r="S49" s="41"/>
      <c r="T49" s="41"/>
      <c r="U49" s="4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0"/>
      <c r="AH49" s="41"/>
      <c r="AI49" s="41"/>
      <c r="AJ49" s="4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40"/>
      <c r="AW49" s="41"/>
      <c r="AX49" s="41"/>
      <c r="AY49" s="4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40"/>
      <c r="BL49" s="41"/>
      <c r="BM49" s="41"/>
      <c r="BN49" s="4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5">
      <c r="A50" s="22">
        <v>501</v>
      </c>
      <c r="B50" s="24" t="s">
        <v>103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/>
      <c r="BU50" s="26">
        <f aca="true" t="shared" si="14" ref="BU50:BW51">+C50+F50+I50+L50+O50+R50+U50+X50+AA50+AD50+AG50+AJ50+AM50+AP50+AS50+AV50+AY50+BB50+BE50+BH50+BK50+BN50+BQ50</f>
        <v>0</v>
      </c>
      <c r="BV50" s="26">
        <f t="shared" si="14"/>
        <v>0</v>
      </c>
      <c r="BW50" s="26">
        <f t="shared" si="14"/>
        <v>0</v>
      </c>
    </row>
    <row r="51" spans="1:75" s="29" customFormat="1" ht="15.75" thickBot="1">
      <c r="A51" s="66">
        <v>500</v>
      </c>
      <c r="B51" s="27" t="s">
        <v>104</v>
      </c>
      <c r="C51" s="28">
        <f aca="true" t="shared" si="15" ref="C51:BN51">SUM(C50)</f>
        <v>0</v>
      </c>
      <c r="D51" s="28">
        <f t="shared" si="15"/>
        <v>0</v>
      </c>
      <c r="E51" s="28">
        <f t="shared" si="15"/>
        <v>0</v>
      </c>
      <c r="F51" s="28">
        <f t="shared" si="15"/>
        <v>0</v>
      </c>
      <c r="G51" s="28">
        <f t="shared" si="15"/>
        <v>0</v>
      </c>
      <c r="H51" s="28">
        <f t="shared" si="15"/>
        <v>0</v>
      </c>
      <c r="I51" s="28">
        <f t="shared" si="15"/>
        <v>0</v>
      </c>
      <c r="J51" s="28">
        <f t="shared" si="15"/>
        <v>0</v>
      </c>
      <c r="K51" s="28">
        <f t="shared" si="15"/>
        <v>0</v>
      </c>
      <c r="L51" s="28">
        <f t="shared" si="15"/>
        <v>0</v>
      </c>
      <c r="M51" s="28">
        <f t="shared" si="15"/>
        <v>0</v>
      </c>
      <c r="N51" s="28">
        <f t="shared" si="15"/>
        <v>0</v>
      </c>
      <c r="O51" s="28">
        <f t="shared" si="15"/>
        <v>0</v>
      </c>
      <c r="P51" s="28">
        <f t="shared" si="15"/>
        <v>0</v>
      </c>
      <c r="Q51" s="28">
        <f t="shared" si="15"/>
        <v>0</v>
      </c>
      <c r="R51" s="28">
        <f t="shared" si="15"/>
        <v>0</v>
      </c>
      <c r="S51" s="28">
        <f t="shared" si="15"/>
        <v>0</v>
      </c>
      <c r="T51" s="28">
        <f t="shared" si="15"/>
        <v>0</v>
      </c>
      <c r="U51" s="28">
        <f t="shared" si="15"/>
        <v>0</v>
      </c>
      <c r="V51" s="28">
        <f t="shared" si="15"/>
        <v>0</v>
      </c>
      <c r="W51" s="28">
        <f t="shared" si="15"/>
        <v>0</v>
      </c>
      <c r="X51" s="28">
        <f t="shared" si="15"/>
        <v>0</v>
      </c>
      <c r="Y51" s="28">
        <f t="shared" si="15"/>
        <v>0</v>
      </c>
      <c r="Z51" s="28">
        <f t="shared" si="15"/>
        <v>0</v>
      </c>
      <c r="AA51" s="28">
        <f t="shared" si="15"/>
        <v>0</v>
      </c>
      <c r="AB51" s="28">
        <f t="shared" si="15"/>
        <v>0</v>
      </c>
      <c r="AC51" s="28">
        <f t="shared" si="15"/>
        <v>0</v>
      </c>
      <c r="AD51" s="28">
        <f t="shared" si="15"/>
        <v>0</v>
      </c>
      <c r="AE51" s="28">
        <f t="shared" si="15"/>
        <v>0</v>
      </c>
      <c r="AF51" s="28">
        <f t="shared" si="15"/>
        <v>0</v>
      </c>
      <c r="AG51" s="28">
        <f t="shared" si="15"/>
        <v>0</v>
      </c>
      <c r="AH51" s="28">
        <f t="shared" si="15"/>
        <v>0</v>
      </c>
      <c r="AI51" s="28">
        <f t="shared" si="15"/>
        <v>0</v>
      </c>
      <c r="AJ51" s="28">
        <f t="shared" si="15"/>
        <v>0</v>
      </c>
      <c r="AK51" s="28">
        <f t="shared" si="15"/>
        <v>0</v>
      </c>
      <c r="AL51" s="28">
        <f t="shared" si="15"/>
        <v>0</v>
      </c>
      <c r="AM51" s="28">
        <f t="shared" si="15"/>
        <v>0</v>
      </c>
      <c r="AN51" s="28">
        <f t="shared" si="15"/>
        <v>0</v>
      </c>
      <c r="AO51" s="28">
        <f t="shared" si="15"/>
        <v>0</v>
      </c>
      <c r="AP51" s="28">
        <f t="shared" si="15"/>
        <v>0</v>
      </c>
      <c r="AQ51" s="28">
        <f t="shared" si="15"/>
        <v>0</v>
      </c>
      <c r="AR51" s="28">
        <f t="shared" si="15"/>
        <v>0</v>
      </c>
      <c r="AS51" s="28">
        <f t="shared" si="15"/>
        <v>0</v>
      </c>
      <c r="AT51" s="28">
        <f t="shared" si="15"/>
        <v>0</v>
      </c>
      <c r="AU51" s="28">
        <f t="shared" si="15"/>
        <v>0</v>
      </c>
      <c r="AV51" s="28">
        <f t="shared" si="15"/>
        <v>0</v>
      </c>
      <c r="AW51" s="28">
        <f t="shared" si="15"/>
        <v>0</v>
      </c>
      <c r="AX51" s="28">
        <f t="shared" si="15"/>
        <v>0</v>
      </c>
      <c r="AY51" s="28">
        <f t="shared" si="15"/>
        <v>0</v>
      </c>
      <c r="AZ51" s="28">
        <f t="shared" si="15"/>
        <v>0</v>
      </c>
      <c r="BA51" s="28">
        <f t="shared" si="15"/>
        <v>0</v>
      </c>
      <c r="BB51" s="28">
        <f t="shared" si="15"/>
        <v>0</v>
      </c>
      <c r="BC51" s="28">
        <f t="shared" si="15"/>
        <v>0</v>
      </c>
      <c r="BD51" s="28">
        <f t="shared" si="15"/>
        <v>0</v>
      </c>
      <c r="BE51" s="28">
        <f t="shared" si="15"/>
        <v>0</v>
      </c>
      <c r="BF51" s="28">
        <f t="shared" si="15"/>
        <v>0</v>
      </c>
      <c r="BG51" s="28">
        <f t="shared" si="15"/>
        <v>0</v>
      </c>
      <c r="BH51" s="28">
        <f t="shared" si="15"/>
        <v>0</v>
      </c>
      <c r="BI51" s="28">
        <f t="shared" si="15"/>
        <v>0</v>
      </c>
      <c r="BJ51" s="28">
        <f t="shared" si="15"/>
        <v>0</v>
      </c>
      <c r="BK51" s="28">
        <f t="shared" si="15"/>
        <v>0</v>
      </c>
      <c r="BL51" s="28">
        <f t="shared" si="15"/>
        <v>0</v>
      </c>
      <c r="BM51" s="28">
        <f t="shared" si="15"/>
        <v>0</v>
      </c>
      <c r="BN51" s="28">
        <f t="shared" si="15"/>
        <v>0</v>
      </c>
      <c r="BO51" s="28">
        <f>SUM(BO50)</f>
        <v>0</v>
      </c>
      <c r="BP51" s="28">
        <f>SUM(BP50)</f>
        <v>0</v>
      </c>
      <c r="BQ51" s="28">
        <f>SUM(BQ50)</f>
        <v>0</v>
      </c>
      <c r="BR51" s="28">
        <f>SUM(BR50)</f>
        <v>0</v>
      </c>
      <c r="BS51" s="28">
        <f>SUM(BS50)</f>
        <v>0</v>
      </c>
      <c r="BT51" s="28"/>
      <c r="BU51" s="26">
        <f t="shared" si="14"/>
        <v>0</v>
      </c>
      <c r="BV51" s="26">
        <f t="shared" si="14"/>
        <v>0</v>
      </c>
      <c r="BW51" s="26">
        <f t="shared" si="14"/>
        <v>0</v>
      </c>
    </row>
    <row r="52" spans="1:75" ht="13.5" thickTop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</row>
    <row r="53" spans="1:75" ht="12.75">
      <c r="A53" s="46"/>
      <c r="B53" s="44" t="s">
        <v>105</v>
      </c>
      <c r="C53" s="40"/>
      <c r="D53" s="41"/>
      <c r="E53" s="41"/>
      <c r="F53" s="4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0"/>
      <c r="S53" s="41"/>
      <c r="T53" s="41"/>
      <c r="U53" s="4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40"/>
      <c r="AH53" s="41"/>
      <c r="AI53" s="41"/>
      <c r="AJ53" s="4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40"/>
      <c r="AW53" s="41"/>
      <c r="AX53" s="41"/>
      <c r="AY53" s="4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40"/>
      <c r="BL53" s="41"/>
      <c r="BM53" s="41"/>
      <c r="BN53" s="4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5">
      <c r="A54" s="22">
        <v>701</v>
      </c>
      <c r="B54" s="24" t="s">
        <v>106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250757370.26</v>
      </c>
      <c r="BR54" s="25">
        <v>0</v>
      </c>
      <c r="BS54" s="25">
        <v>256710411.85</v>
      </c>
      <c r="BT54" s="25"/>
      <c r="BU54" s="26">
        <f aca="true" t="shared" si="16" ref="BU54:BW56">+C54+F54+I54+L54+O54+R54+U54+X54+AA54+AD54+AG54+AJ54+AM54+AP54+AS54+AV54+AY54+BB54+BE54+BH54+BK54+BN54+BQ54</f>
        <v>250757370.26</v>
      </c>
      <c r="BV54" s="26">
        <f t="shared" si="16"/>
        <v>0</v>
      </c>
      <c r="BW54" s="26">
        <f t="shared" si="16"/>
        <v>256710411.85</v>
      </c>
    </row>
    <row r="55" spans="1:75" ht="15">
      <c r="A55" s="22">
        <f>A54+1</f>
        <v>702</v>
      </c>
      <c r="B55" s="24" t="s">
        <v>107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29833412.94</v>
      </c>
      <c r="BR55" s="25">
        <v>0</v>
      </c>
      <c r="BS55" s="25">
        <v>33216752</v>
      </c>
      <c r="BT55" s="25"/>
      <c r="BU55" s="26">
        <f t="shared" si="16"/>
        <v>29833412.94</v>
      </c>
      <c r="BV55" s="26">
        <f t="shared" si="16"/>
        <v>0</v>
      </c>
      <c r="BW55" s="26">
        <f t="shared" si="16"/>
        <v>33216752</v>
      </c>
    </row>
    <row r="56" spans="1:75" s="29" customFormat="1" ht="15.75" thickBot="1">
      <c r="A56" s="66">
        <v>700</v>
      </c>
      <c r="B56" s="27" t="s">
        <v>108</v>
      </c>
      <c r="C56" s="28">
        <f aca="true" t="shared" si="17" ref="C56:BN56">SUM(C54:C55)</f>
        <v>0</v>
      </c>
      <c r="D56" s="28">
        <f t="shared" si="17"/>
        <v>0</v>
      </c>
      <c r="E56" s="28">
        <f t="shared" si="17"/>
        <v>0</v>
      </c>
      <c r="F56" s="28">
        <f t="shared" si="17"/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28">
        <f t="shared" si="17"/>
        <v>0</v>
      </c>
      <c r="K56" s="28">
        <f t="shared" si="17"/>
        <v>0</v>
      </c>
      <c r="L56" s="28">
        <f t="shared" si="17"/>
        <v>0</v>
      </c>
      <c r="M56" s="28">
        <f t="shared" si="17"/>
        <v>0</v>
      </c>
      <c r="N56" s="28">
        <f t="shared" si="17"/>
        <v>0</v>
      </c>
      <c r="O56" s="28">
        <f t="shared" si="17"/>
        <v>0</v>
      </c>
      <c r="P56" s="28">
        <f t="shared" si="17"/>
        <v>0</v>
      </c>
      <c r="Q56" s="28">
        <f t="shared" si="17"/>
        <v>0</v>
      </c>
      <c r="R56" s="28">
        <f t="shared" si="17"/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28">
        <f t="shared" si="17"/>
        <v>0</v>
      </c>
      <c r="AC56" s="28">
        <f t="shared" si="17"/>
        <v>0</v>
      </c>
      <c r="AD56" s="28">
        <f t="shared" si="17"/>
        <v>0</v>
      </c>
      <c r="AE56" s="28">
        <f t="shared" si="17"/>
        <v>0</v>
      </c>
      <c r="AF56" s="28">
        <f t="shared" si="17"/>
        <v>0</v>
      </c>
      <c r="AG56" s="28">
        <f t="shared" si="17"/>
        <v>0</v>
      </c>
      <c r="AH56" s="28">
        <f t="shared" si="17"/>
        <v>0</v>
      </c>
      <c r="AI56" s="28">
        <f t="shared" si="17"/>
        <v>0</v>
      </c>
      <c r="AJ56" s="28">
        <f t="shared" si="17"/>
        <v>0</v>
      </c>
      <c r="AK56" s="28">
        <f t="shared" si="17"/>
        <v>0</v>
      </c>
      <c r="AL56" s="28">
        <f t="shared" si="17"/>
        <v>0</v>
      </c>
      <c r="AM56" s="28">
        <f t="shared" si="17"/>
        <v>0</v>
      </c>
      <c r="AN56" s="28">
        <f t="shared" si="17"/>
        <v>0</v>
      </c>
      <c r="AO56" s="28">
        <f t="shared" si="17"/>
        <v>0</v>
      </c>
      <c r="AP56" s="28">
        <f t="shared" si="17"/>
        <v>0</v>
      </c>
      <c r="AQ56" s="28">
        <f t="shared" si="17"/>
        <v>0</v>
      </c>
      <c r="AR56" s="28">
        <f t="shared" si="17"/>
        <v>0</v>
      </c>
      <c r="AS56" s="28">
        <f t="shared" si="17"/>
        <v>0</v>
      </c>
      <c r="AT56" s="28">
        <f t="shared" si="17"/>
        <v>0</v>
      </c>
      <c r="AU56" s="28">
        <f t="shared" si="17"/>
        <v>0</v>
      </c>
      <c r="AV56" s="28">
        <f t="shared" si="17"/>
        <v>0</v>
      </c>
      <c r="AW56" s="28">
        <f t="shared" si="17"/>
        <v>0</v>
      </c>
      <c r="AX56" s="28">
        <f t="shared" si="17"/>
        <v>0</v>
      </c>
      <c r="AY56" s="28">
        <f t="shared" si="17"/>
        <v>0</v>
      </c>
      <c r="AZ56" s="28">
        <f t="shared" si="17"/>
        <v>0</v>
      </c>
      <c r="BA56" s="28">
        <f t="shared" si="17"/>
        <v>0</v>
      </c>
      <c r="BB56" s="28">
        <f t="shared" si="17"/>
        <v>0</v>
      </c>
      <c r="BC56" s="28">
        <f t="shared" si="17"/>
        <v>0</v>
      </c>
      <c r="BD56" s="28">
        <f t="shared" si="17"/>
        <v>0</v>
      </c>
      <c r="BE56" s="28">
        <f t="shared" si="17"/>
        <v>0</v>
      </c>
      <c r="BF56" s="28">
        <f t="shared" si="17"/>
        <v>0</v>
      </c>
      <c r="BG56" s="28">
        <f t="shared" si="17"/>
        <v>0</v>
      </c>
      <c r="BH56" s="28">
        <f t="shared" si="17"/>
        <v>0</v>
      </c>
      <c r="BI56" s="28">
        <f t="shared" si="17"/>
        <v>0</v>
      </c>
      <c r="BJ56" s="28">
        <f t="shared" si="17"/>
        <v>0</v>
      </c>
      <c r="BK56" s="28">
        <f t="shared" si="17"/>
        <v>0</v>
      </c>
      <c r="BL56" s="28">
        <f t="shared" si="17"/>
        <v>0</v>
      </c>
      <c r="BM56" s="28">
        <f t="shared" si="17"/>
        <v>0</v>
      </c>
      <c r="BN56" s="28">
        <f t="shared" si="17"/>
        <v>0</v>
      </c>
      <c r="BO56" s="28">
        <f>SUM(BO54:BO55)</f>
        <v>0</v>
      </c>
      <c r="BP56" s="28">
        <f>SUM(BP54:BP55)</f>
        <v>0</v>
      </c>
      <c r="BQ56" s="28">
        <f>SUM(BQ54:BQ55)</f>
        <v>280590783.2</v>
      </c>
      <c r="BR56" s="28">
        <f>SUM(BR54:BR55)</f>
        <v>0</v>
      </c>
      <c r="BS56" s="28">
        <f>SUM(BS54:BS55)</f>
        <v>289927163.85</v>
      </c>
      <c r="BT56" s="28"/>
      <c r="BU56" s="26">
        <f t="shared" si="16"/>
        <v>280590783.2</v>
      </c>
      <c r="BV56" s="26">
        <f t="shared" si="16"/>
        <v>0</v>
      </c>
      <c r="BW56" s="26">
        <f t="shared" si="16"/>
        <v>289927163.85</v>
      </c>
    </row>
    <row r="57" spans="1:75" ht="16.5" thickBot="1" thickTop="1">
      <c r="A57" s="32"/>
      <c r="B57" s="33" t="s">
        <v>109</v>
      </c>
      <c r="C57" s="34">
        <f aca="true" t="shared" si="18" ref="C57:BN57">+C25+C33+C40+C47+C51+C56</f>
        <v>515709566.49999994</v>
      </c>
      <c r="D57" s="34">
        <f t="shared" si="18"/>
        <v>241177652.92999998</v>
      </c>
      <c r="E57" s="34">
        <f t="shared" si="18"/>
        <v>471108031.7300001</v>
      </c>
      <c r="F57" s="34">
        <f t="shared" si="18"/>
        <v>4873715.4799999995</v>
      </c>
      <c r="G57" s="34">
        <f t="shared" si="18"/>
        <v>3999.99</v>
      </c>
      <c r="H57" s="34">
        <f t="shared" si="18"/>
        <v>4457094.13</v>
      </c>
      <c r="I57" s="34">
        <f t="shared" si="18"/>
        <v>164388362.94000003</v>
      </c>
      <c r="J57" s="34">
        <f t="shared" si="18"/>
        <v>1839147.29</v>
      </c>
      <c r="K57" s="34">
        <f t="shared" si="18"/>
        <v>149096714.51</v>
      </c>
      <c r="L57" s="34">
        <f t="shared" si="18"/>
        <v>324185902.39</v>
      </c>
      <c r="M57" s="34">
        <f t="shared" si="18"/>
        <v>142687696.04</v>
      </c>
      <c r="N57" s="34">
        <f t="shared" si="18"/>
        <v>314952755.13</v>
      </c>
      <c r="O57" s="34">
        <f t="shared" si="18"/>
        <v>114233613.1</v>
      </c>
      <c r="P57" s="34">
        <f t="shared" si="18"/>
        <v>69766946.55</v>
      </c>
      <c r="Q57" s="34">
        <f t="shared" si="18"/>
        <v>105462066.53</v>
      </c>
      <c r="R57" s="34">
        <f t="shared" si="18"/>
        <v>37813377.43000001</v>
      </c>
      <c r="S57" s="34">
        <f t="shared" si="18"/>
        <v>46073338.32</v>
      </c>
      <c r="T57" s="34">
        <f t="shared" si="18"/>
        <v>25762113.3</v>
      </c>
      <c r="U57" s="34">
        <f t="shared" si="18"/>
        <v>1752623.49</v>
      </c>
      <c r="V57" s="34">
        <f t="shared" si="18"/>
        <v>0</v>
      </c>
      <c r="W57" s="34">
        <f t="shared" si="18"/>
        <v>2052685.18</v>
      </c>
      <c r="X57" s="34">
        <f t="shared" si="18"/>
        <v>166591074.32999998</v>
      </c>
      <c r="Y57" s="34">
        <f t="shared" si="18"/>
        <v>155478077.27</v>
      </c>
      <c r="Z57" s="34">
        <f t="shared" si="18"/>
        <v>152516219.45</v>
      </c>
      <c r="AA57" s="34">
        <f t="shared" si="18"/>
        <v>376615814.56000006</v>
      </c>
      <c r="AB57" s="34">
        <f t="shared" si="18"/>
        <v>47386531.34</v>
      </c>
      <c r="AC57" s="34">
        <f t="shared" si="18"/>
        <v>370443183.02</v>
      </c>
      <c r="AD57" s="34">
        <f t="shared" si="18"/>
        <v>1500856653.64</v>
      </c>
      <c r="AE57" s="34">
        <f t="shared" si="18"/>
        <v>463143674.85</v>
      </c>
      <c r="AF57" s="34">
        <f t="shared" si="18"/>
        <v>1398275993.93</v>
      </c>
      <c r="AG57" s="34">
        <f t="shared" si="18"/>
        <v>1997362.7300000002</v>
      </c>
      <c r="AH57" s="34">
        <f t="shared" si="18"/>
        <v>1130713.52</v>
      </c>
      <c r="AI57" s="34">
        <f t="shared" si="18"/>
        <v>1975504.4900000002</v>
      </c>
      <c r="AJ57" s="34">
        <f t="shared" si="18"/>
        <v>440302028.79999995</v>
      </c>
      <c r="AK57" s="34">
        <f t="shared" si="18"/>
        <v>50534874.74</v>
      </c>
      <c r="AL57" s="34">
        <f t="shared" si="18"/>
        <v>402656813.7299999</v>
      </c>
      <c r="AM57" s="34">
        <f t="shared" si="18"/>
        <v>1213982.07</v>
      </c>
      <c r="AN57" s="34">
        <f t="shared" si="18"/>
        <v>110064.94</v>
      </c>
      <c r="AO57" s="34">
        <f t="shared" si="18"/>
        <v>1107679.69</v>
      </c>
      <c r="AP57" s="34">
        <f t="shared" si="18"/>
        <v>23858331.669999998</v>
      </c>
      <c r="AQ57" s="34">
        <f t="shared" si="18"/>
        <v>6494961.64</v>
      </c>
      <c r="AR57" s="34">
        <f t="shared" si="18"/>
        <v>20235534.6</v>
      </c>
      <c r="AS57" s="34">
        <f t="shared" si="18"/>
        <v>22455660.29</v>
      </c>
      <c r="AT57" s="34">
        <f t="shared" si="18"/>
        <v>1122881.49</v>
      </c>
      <c r="AU57" s="34">
        <f t="shared" si="18"/>
        <v>23144096.16</v>
      </c>
      <c r="AV57" s="34">
        <f t="shared" si="18"/>
        <v>167018.26</v>
      </c>
      <c r="AW57" s="34">
        <f t="shared" si="18"/>
        <v>114176.84</v>
      </c>
      <c r="AX57" s="34">
        <f t="shared" si="18"/>
        <v>373061</v>
      </c>
      <c r="AY57" s="34">
        <f t="shared" si="18"/>
        <v>30306.35</v>
      </c>
      <c r="AZ57" s="34">
        <f t="shared" si="18"/>
        <v>311146.11</v>
      </c>
      <c r="BA57" s="34">
        <f t="shared" si="18"/>
        <v>1713.32</v>
      </c>
      <c r="BB57" s="34">
        <f t="shared" si="18"/>
        <v>0</v>
      </c>
      <c r="BC57" s="34">
        <f t="shared" si="18"/>
        <v>0</v>
      </c>
      <c r="BD57" s="34">
        <f t="shared" si="18"/>
        <v>0</v>
      </c>
      <c r="BE57" s="34">
        <f t="shared" si="18"/>
        <v>3100455.6199999996</v>
      </c>
      <c r="BF57" s="34">
        <f t="shared" si="18"/>
        <v>0</v>
      </c>
      <c r="BG57" s="34">
        <f t="shared" si="18"/>
        <v>2113439.11</v>
      </c>
      <c r="BH57" s="34">
        <f t="shared" si="18"/>
        <v>0</v>
      </c>
      <c r="BI57" s="34">
        <f t="shared" si="18"/>
        <v>0</v>
      </c>
      <c r="BJ57" s="34">
        <f t="shared" si="18"/>
        <v>0</v>
      </c>
      <c r="BK57" s="34">
        <f t="shared" si="18"/>
        <v>0</v>
      </c>
      <c r="BL57" s="34">
        <f t="shared" si="18"/>
        <v>0</v>
      </c>
      <c r="BM57" s="34">
        <f t="shared" si="18"/>
        <v>0</v>
      </c>
      <c r="BN57" s="34">
        <f t="shared" si="18"/>
        <v>0</v>
      </c>
      <c r="BO57" s="34">
        <f aca="true" t="shared" si="19" ref="BO57:BW57">+BO25+BO33+BO40+BO47+BO51+BO56</f>
        <v>0</v>
      </c>
      <c r="BP57" s="34">
        <f t="shared" si="19"/>
        <v>0</v>
      </c>
      <c r="BQ57" s="34">
        <f t="shared" si="19"/>
        <v>280590783.2</v>
      </c>
      <c r="BR57" s="34">
        <f t="shared" si="19"/>
        <v>0</v>
      </c>
      <c r="BS57" s="34">
        <f t="shared" si="19"/>
        <v>289927163.85</v>
      </c>
      <c r="BT57" s="34"/>
      <c r="BU57" s="34">
        <f>+BT12+BU25+BU33+BU40+BU47+BU51+BU56</f>
        <v>3980736632.8499985</v>
      </c>
      <c r="BV57" s="34">
        <f t="shared" si="19"/>
        <v>1227375883.8600001</v>
      </c>
      <c r="BW57" s="34">
        <f t="shared" si="19"/>
        <v>3735661862.8599997</v>
      </c>
    </row>
    <row r="58" spans="1:75" ht="26.25" thickBot="1">
      <c r="A58" s="32"/>
      <c r="B58" s="33" t="s">
        <v>130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/>
      <c r="BU58" s="28">
        <v>858283964.5400009</v>
      </c>
      <c r="BV58" s="28">
        <v>0</v>
      </c>
      <c r="BW58" s="28">
        <v>2774757152.05</v>
      </c>
    </row>
    <row r="63" ht="12.75">
      <c r="BV63" s="72"/>
    </row>
    <row r="65" ht="12.75">
      <c r="BV65" s="72"/>
    </row>
  </sheetData>
  <sheetProtection/>
  <mergeCells count="75">
    <mergeCell ref="A2:B2"/>
    <mergeCell ref="BT7:BT8"/>
    <mergeCell ref="BU7:BW8"/>
    <mergeCell ref="BK8:BM8"/>
    <mergeCell ref="BN8:BP8"/>
    <mergeCell ref="BQ8:BS8"/>
    <mergeCell ref="BB7:BD7"/>
    <mergeCell ref="BE7:BG7"/>
    <mergeCell ref="BH7:BJ7"/>
    <mergeCell ref="BB8:BD8"/>
    <mergeCell ref="BK9:BL9"/>
    <mergeCell ref="BN9:BO9"/>
    <mergeCell ref="BQ9:BR9"/>
    <mergeCell ref="BU9:BV9"/>
    <mergeCell ref="BK7:BM7"/>
    <mergeCell ref="BN7:BP7"/>
    <mergeCell ref="BQ7:BS7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2023-05-05T07:14:58Z</cp:lastPrinted>
  <dcterms:created xsi:type="dcterms:W3CDTF">2000-01-20T08:39:24Z</dcterms:created>
  <dcterms:modified xsi:type="dcterms:W3CDTF">2023-05-11T06:19:56Z</dcterms:modified>
  <cp:category/>
  <cp:version/>
  <cp:contentType/>
  <cp:contentStatus/>
</cp:coreProperties>
</file>